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140" activeTab="3"/>
  </bookViews>
  <sheets>
    <sheet name="Mẫu số 108" sheetId="1" r:id="rId1"/>
    <sheet name="Mẫu số 109" sheetId="2" r:id="rId2"/>
    <sheet name="Mẫu số 110" sheetId="3" r:id="rId3"/>
    <sheet name="Mẫu số 111" sheetId="4" r:id="rId4"/>
  </sheets>
  <definedNames>
    <definedName name="chuong_phuluc_2" localSheetId="0">'Mẫu số 108'!$C$2</definedName>
    <definedName name="chuong_phuluc_2_name" localSheetId="0">'Mẫu số 108'!$A$5</definedName>
    <definedName name="chuong_phuluc_3_name" localSheetId="1">'Mẫu số 109'!$B$3</definedName>
    <definedName name="chuong_phuluc_4_name" localSheetId="2">'Mẫu số 110'!#REF!</definedName>
    <definedName name="chuong_phuluc_5_name" localSheetId="3">'Mẫu số 111'!#REF!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 l="1"/>
  <c r="G10" i="4"/>
  <c r="G11" i="4"/>
  <c r="G12" i="4"/>
  <c r="G13" i="4"/>
  <c r="G14" i="4"/>
  <c r="G15" i="4"/>
  <c r="G16" i="4"/>
  <c r="G17" i="4"/>
  <c r="G18" i="4"/>
  <c r="G19" i="4"/>
  <c r="G20" i="4"/>
  <c r="G21" i="4"/>
  <c r="G22" i="4"/>
  <c r="G23" i="4"/>
  <c r="G24" i="4"/>
  <c r="G25" i="4"/>
  <c r="G26" i="4"/>
  <c r="G8" i="4"/>
  <c r="B11" i="1"/>
  <c r="B9" i="1" s="1"/>
  <c r="B10" i="1"/>
  <c r="D11" i="1"/>
  <c r="D10" i="1"/>
  <c r="D21" i="3"/>
  <c r="D10" i="3" s="1"/>
  <c r="C10" i="3" s="1"/>
  <c r="E22" i="3"/>
  <c r="E10" i="3" s="1"/>
  <c r="C22" i="3"/>
  <c r="E18" i="3"/>
  <c r="C14" i="3"/>
  <c r="D11" i="3"/>
  <c r="E11" i="3"/>
  <c r="C11" i="3"/>
  <c r="C12" i="3"/>
  <c r="C13" i="3"/>
  <c r="C15" i="3"/>
  <c r="C16" i="3"/>
  <c r="C17" i="3"/>
  <c r="C18" i="3"/>
  <c r="C19" i="3"/>
  <c r="C20" i="3"/>
  <c r="C23" i="3"/>
  <c r="C24" i="3"/>
  <c r="C25" i="3"/>
  <c r="D10" i="2"/>
  <c r="F9" i="4"/>
  <c r="F8" i="4" s="1"/>
  <c r="I9" i="4"/>
  <c r="I8" i="4" s="1"/>
  <c r="C9" i="4"/>
  <c r="C8" i="4" s="1"/>
  <c r="F17" i="4"/>
  <c r="H17" i="4"/>
  <c r="I17" i="4"/>
  <c r="C17" i="4"/>
  <c r="D27" i="2"/>
  <c r="D32" i="2"/>
  <c r="D28" i="2"/>
  <c r="D21" i="2"/>
  <c r="D20" i="2" s="1"/>
  <c r="D13" i="2"/>
  <c r="D11" i="2" s="1"/>
  <c r="F12" i="1"/>
  <c r="B12" i="1"/>
  <c r="D9" i="1" l="1"/>
  <c r="C21" i="3"/>
</calcChain>
</file>

<file path=xl/sharedStrings.xml><?xml version="1.0" encoding="utf-8"?>
<sst xmlns="http://schemas.openxmlformats.org/spreadsheetml/2006/main" count="144" uniqueCount="114">
  <si>
    <t>Đơn vị: 1.000 đồng</t>
  </si>
  <si>
    <t>I. Các khoản thu xã hưởng 100%</t>
  </si>
  <si>
    <t>I. Chi đầu tư phát triển</t>
  </si>
  <si>
    <t>II. Chi thường xuyên</t>
  </si>
  <si>
    <t>III. Thu bổ sung</t>
  </si>
  <si>
    <t>- Bổ sung cân đối ngân sách</t>
  </si>
  <si>
    <t>- Bổ sung có mục tiêu</t>
  </si>
  <si>
    <t>III. Dự phòng</t>
  </si>
  <si>
    <t>IV. Thu chuyển nguồn</t>
  </si>
  <si>
    <r>
      <t>II. Các khoản thu phân chia theo tỷ lệ</t>
    </r>
    <r>
      <rPr>
        <vertAlign val="superscript"/>
        <sz val="12"/>
        <color theme="1"/>
        <rFont val="Times New Roman"/>
        <family val="1"/>
      </rPr>
      <t>(1)</t>
    </r>
  </si>
  <si>
    <r>
      <t>Ghi chú</t>
    </r>
    <r>
      <rPr>
        <sz val="12"/>
        <color theme="1"/>
        <rFont val="Times New Roman"/>
        <family val="1"/>
      </rPr>
      <t>: (1) Bao gồm 4 khoản thu từ thuế, lệ phí Luật NSNN quy định cho ngân sách xã hưởng và những khoản thu ngân sách địa phương được hưởng có phân chia theo tỷ lệ phần trăm (%) cho xã</t>
    </r>
  </si>
  <si>
    <t>Thu NSNN</t>
  </si>
  <si>
    <t>Thu NSX</t>
  </si>
  <si>
    <t>-</t>
  </si>
  <si>
    <t>...</t>
  </si>
  <si>
    <t>Tổng số</t>
  </si>
  <si>
    <t>Tên công trình</t>
  </si>
  <si>
    <t>Tổng dự toán được duyệt</t>
  </si>
  <si>
    <t>Trong đó nguồn đóng góp của dân</t>
  </si>
  <si>
    <t>Trong đó thanh toán khối lượng năm trước</t>
  </si>
  <si>
    <t>Nguồn cân đối ngân sách</t>
  </si>
  <si>
    <t>TỔNG SỐ</t>
  </si>
  <si>
    <t>1. Công trình chuyển tiếp</t>
  </si>
  <si>
    <t>Trong đó: hoàn thành trong năm</t>
  </si>
  <si>
    <t>2. Công trình khởi công mới</t>
  </si>
  <si>
    <t>Ghi chú: (1) Theo phân cấp của cấp tỉnh</t>
  </si>
  <si>
    <t>BIỂU CÂN ĐỐI TỔNG HỢP DỰ TOÁN NGÂN SÁCH XÃ NĂM 2021</t>
  </si>
  <si>
    <t>Biểu số 108/CK TC-NSNN</t>
  </si>
  <si>
    <t>UBND xã Lộc Sơn</t>
  </si>
  <si>
    <t>(Dự toán đã được Hội đồng nhân dân quyết định)</t>
  </si>
  <si>
    <t>DỰ TOÁN NĂM 2021</t>
  </si>
  <si>
    <t>TỔNG HỢP DỰ TOÁN THU NGÂN SÁCH XÃ NĂM 2021</t>
  </si>
  <si>
    <t>Biểu số 109/CK TC-NSNN</t>
  </si>
  <si>
    <r>
      <t>DỰ TOÁN CHI ĐẦU TƯ PHÁT TRIỂN</t>
    </r>
    <r>
      <rPr>
        <b/>
        <vertAlign val="superscript"/>
        <sz val="12"/>
        <color rgb="FF000000"/>
        <rFont val="Times New Roman"/>
        <family val="1"/>
      </rPr>
      <t>(1)</t>
    </r>
    <r>
      <rPr>
        <b/>
        <sz val="12"/>
        <color rgb="FF000000"/>
        <rFont val="Times New Roman"/>
        <family val="1"/>
      </rPr>
      <t xml:space="preserve"> NĂM 2021</t>
    </r>
  </si>
  <si>
    <t>TỔNG HỢP DỰ TOÁN CHI NGÂN SÁCH XÃ NĂM 2021</t>
  </si>
  <si>
    <t>Biểu số 110/CK TC-NSNN</t>
  </si>
  <si>
    <t>ĐẦU TƯ PHÁT TRIỂN</t>
  </si>
  <si>
    <t>THƯỜNG 
XUYÊN</t>
  </si>
  <si>
    <t>TỔNG 
SỐ</t>
  </si>
  <si>
    <t>TỔNG CHI</t>
  </si>
  <si>
    <t>A</t>
  </si>
  <si>
    <t>B</t>
  </si>
  <si>
    <t>STT</t>
  </si>
  <si>
    <t>1=2+3</t>
  </si>
  <si>
    <t>Trong đó</t>
  </si>
  <si>
    <t>Chi giáo dục</t>
  </si>
  <si>
    <t>Chi ứng dụng, chuyển giao công nghệ</t>
  </si>
  <si>
    <t>Chi y tế</t>
  </si>
  <si>
    <t>Chi văn hóa, thông tin</t>
  </si>
  <si>
    <t>Chi phát thanh, truyền thanh</t>
  </si>
  <si>
    <t>Chi thể dục, thể thao</t>
  </si>
  <si>
    <t>Chi bảo vệ môi trường</t>
  </si>
  <si>
    <t>Chi các hoạt động kinh tế</t>
  </si>
  <si>
    <t xml:space="preserve"> Chi cho công tác xã hội</t>
  </si>
  <si>
    <t>Chi khác</t>
  </si>
  <si>
    <t>Chi hoạt động của cơ quản lý Nhà nước, Đảng, đoàn thể</t>
  </si>
  <si>
    <t>Biểu số 111/CK TC-NSNN</t>
  </si>
  <si>
    <t>2</t>
  </si>
  <si>
    <t>Thuế sử dụng đất nông nghiệp thu từ hộ gia đình</t>
  </si>
  <si>
    <t>Thuế thu nhập cá nhân hộ cá thể</t>
  </si>
  <si>
    <t>Thu tiền sử dụng đất</t>
  </si>
  <si>
    <t>2. Các khoản thu phân chia theo tỷ lệ phần trăm (%)</t>
  </si>
  <si>
    <t xml:space="preserve"> Lệ phí trước bạ nhà, đất</t>
  </si>
  <si>
    <t xml:space="preserve"> Lệ phí môn bài thu từ cá nhân, hộ kinh doanh</t>
  </si>
  <si>
    <t xml:space="preserve"> - Trường Tiểu học Lộc Sơn 2 (Hạng mục 06 phòng học)</t>
  </si>
  <si>
    <t>2021 - 2023</t>
  </si>
  <si>
    <t>Dự toán năm 2021</t>
  </si>
  <si>
    <t xml:space="preserve"> - Đường GTNT hôn An Sơn (Từ nhà bà Doàn đến miếu Quyết Thủy)</t>
  </si>
  <si>
    <t xml:space="preserve"> - Nhà Văn hóa Trung tâm</t>
  </si>
  <si>
    <t>2020 - 2022</t>
  </si>
  <si>
    <t>Giá trị đã thanh toán đến 31/12/2020</t>
  </si>
  <si>
    <t>Giá trị thực hiện đến 31/12/2020</t>
  </si>
  <si>
    <t xml:space="preserve">  - Đường GTNT thôn Xuân Sơn</t>
  </si>
  <si>
    <t xml:space="preserve"> - Đường GTNT đội 2 thôn Vinh Sơn</t>
  </si>
  <si>
    <t xml:space="preserve"> - Trường Tiểu học Lộc Sơn 1 (Hạng mục Khu hiệu bộ)</t>
  </si>
  <si>
    <t>TỔNG SỐ THU</t>
  </si>
  <si>
    <t>3</t>
  </si>
  <si>
    <t>4</t>
  </si>
  <si>
    <t>NỘI DUNG</t>
  </si>
  <si>
    <t>I</t>
  </si>
  <si>
    <t>Các khoản thu 100%</t>
  </si>
  <si>
    <t>Phí, lệ phí</t>
  </si>
  <si>
    <t>Thu từ quỹ đất công ích và thu hoa lợi công sản khác</t>
  </si>
  <si>
    <t>Thu từ hoạt động kinh tế và sự nghiệp</t>
  </si>
  <si>
    <t>Thu phạt, tịch thu khác theo quy định</t>
  </si>
  <si>
    <t>Thu từ tài sản được xác lập quyền sở hữu của nhà nước theo quy định</t>
  </si>
  <si>
    <t>Đóng góp của nhân dân theo quy định</t>
  </si>
  <si>
    <t>Đóng góp tự nguyện của các tổ chức, cá nhân</t>
  </si>
  <si>
    <t>II</t>
  </si>
  <si>
    <t xml:space="preserve"> Các khoản thu phân chia</t>
  </si>
  <si>
    <t>III</t>
  </si>
  <si>
    <t>IV</t>
  </si>
  <si>
    <t>V</t>
  </si>
  <si>
    <t>VI</t>
  </si>
  <si>
    <t>Thu viện trợ không hoàn lại trực tiếp cho xã (nếu có)</t>
  </si>
  <si>
    <t>Các khoản thu phân chia khác do cấp tỉnh quy định</t>
  </si>
  <si>
    <t>Thu chuyển nguồn</t>
  </si>
  <si>
    <t>Thu kết dư ngân sách năm trước</t>
  </si>
  <si>
    <t>Thu bổ sung từ ngân sách cấp trên</t>
  </si>
  <si>
    <t>Thu khác</t>
  </si>
  <si>
    <t>Dự phòng ngân sách</t>
  </si>
  <si>
    <t>Chi Quốc phòng - An ninh</t>
  </si>
  <si>
    <t>Chi Quốc phòng</t>
  </si>
  <si>
    <t xml:space="preserve"> Chi An ninh</t>
  </si>
  <si>
    <t>TỔNG SỐ CHI</t>
  </si>
  <si>
    <t>NỘI DUNG CHI</t>
  </si>
  <si>
    <t>NỘI DUNG THU</t>
  </si>
  <si>
    <t>DỰ TOÁN</t>
  </si>
  <si>
    <t>Thuế GTGT-TNDN</t>
  </si>
  <si>
    <t>Nguồn 
đóng góp</t>
  </si>
  <si>
    <t xml:space="preserve"> - Đường GTNT thôn La Sơn (Từ nhà ông Chính đến mương thủy lợi)</t>
  </si>
  <si>
    <t>2017 - 2020</t>
  </si>
  <si>
    <t>Thời gian 
khởi công - hoàn thành</t>
  </si>
  <si>
    <t xml:space="preserve"> - Đường GTNT thôn La Sơn (Từ nhà nhà bà Mai đến ngã ba nhà thờ họ Lê)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</si>
</sst>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16" x14ac:knownFonts="1">
    <font>
      <sz val="12"/>
      <color theme="1"/>
      <name val="Times New Roman"/>
      <family val="2"/>
    </font>
    <font>
      <sz val="12"/>
      <color theme="1"/>
      <name val="Times New Roman"/>
      <family val="1"/>
    </font>
    <font>
      <b/>
      <sz val="12"/>
      <color theme="1"/>
      <name val="Times New Roman"/>
      <family val="1"/>
    </font>
    <font>
      <i/>
      <sz val="12"/>
      <color theme="1"/>
      <name val="Times New Roman"/>
      <family val="1"/>
    </font>
    <font>
      <vertAlign val="superscript"/>
      <sz val="12"/>
      <color theme="1"/>
      <name val="Times New Roman"/>
      <family val="1"/>
    </font>
    <font>
      <b/>
      <sz val="10"/>
      <color rgb="FF000000"/>
      <name val="Arial"/>
      <family val="2"/>
    </font>
    <font>
      <b/>
      <sz val="10"/>
      <color theme="1"/>
      <name val="Times New Roman"/>
      <family val="1"/>
    </font>
    <font>
      <i/>
      <sz val="11"/>
      <color rgb="FF000000"/>
      <name val="Times New Roman"/>
      <family val="1"/>
    </font>
    <font>
      <b/>
      <sz val="12"/>
      <color rgb="FF000000"/>
      <name val="Times New Roman"/>
      <family val="1"/>
    </font>
    <font>
      <b/>
      <vertAlign val="superscript"/>
      <sz val="12"/>
      <color rgb="FF000000"/>
      <name val="Times New Roman"/>
      <family val="1"/>
    </font>
    <font>
      <b/>
      <sz val="10"/>
      <name val="Times New Roman"/>
      <family val="1"/>
    </font>
    <font>
      <i/>
      <sz val="12"/>
      <color rgb="FF000000"/>
      <name val="Times New Roman"/>
      <family val="1"/>
    </font>
    <font>
      <i/>
      <sz val="12"/>
      <color rgb="FFFFFFFF"/>
      <name val="Times New Roman"/>
      <family val="1"/>
    </font>
    <font>
      <sz val="8"/>
      <name val="Times New Roman"/>
      <family val="2"/>
    </font>
    <font>
      <b/>
      <sz val="11"/>
      <color theme="1"/>
      <name val="Times New Roman"/>
      <family val="1"/>
    </font>
    <font>
      <sz val="12"/>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4">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vertical="center" wrapText="1"/>
    </xf>
    <xf numFmtId="0" fontId="0" fillId="0" borderId="1" xfId="0" applyBorder="1"/>
    <xf numFmtId="0" fontId="1" fillId="0" borderId="0" xfId="0" applyFont="1" applyAlignment="1">
      <alignment vertical="top" wrapText="1"/>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Border="1"/>
    <xf numFmtId="0" fontId="1" fillId="0" borderId="1" xfId="0" applyFont="1" applyBorder="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vertical="center" wrapText="1"/>
    </xf>
    <xf numFmtId="0" fontId="5" fillId="0" borderId="0" xfId="0" applyFont="1"/>
    <xf numFmtId="0" fontId="2" fillId="0" borderId="1" xfId="0" applyFont="1" applyBorder="1" applyAlignment="1">
      <alignment horizontal="left" vertical="center" wrapText="1"/>
    </xf>
    <xf numFmtId="164" fontId="1" fillId="0" borderId="0" xfId="0" applyNumberFormat="1" applyFont="1"/>
    <xf numFmtId="164" fontId="3" fillId="0" borderId="0" xfId="0" applyNumberFormat="1" applyFont="1" applyAlignment="1">
      <alignment horizontal="center" vertical="center"/>
    </xf>
    <xf numFmtId="164" fontId="2" fillId="0" borderId="1" xfId="0" applyNumberFormat="1" applyFont="1" applyBorder="1" applyAlignment="1">
      <alignment horizontal="center" vertical="center" wrapText="1"/>
    </xf>
    <xf numFmtId="164" fontId="1" fillId="0" borderId="1" xfId="0" applyNumberFormat="1" applyFont="1" applyBorder="1" applyAlignment="1">
      <alignment vertical="center" wrapText="1"/>
    </xf>
    <xf numFmtId="164" fontId="1" fillId="0" borderId="1" xfId="0" applyNumberFormat="1" applyFont="1" applyBorder="1" applyAlignment="1">
      <alignment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164" fontId="2" fillId="0" borderId="1" xfId="0" applyNumberFormat="1" applyFont="1" applyBorder="1" applyAlignment="1">
      <alignment vertical="center" wrapText="1"/>
    </xf>
    <xf numFmtId="164" fontId="1" fillId="0" borderId="1" xfId="0" applyNumberFormat="1" applyFont="1" applyBorder="1" applyAlignment="1">
      <alignment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0" fillId="0" borderId="0" xfId="0" applyNumberFormat="1"/>
    <xf numFmtId="164" fontId="2" fillId="0" borderId="0" xfId="0" applyNumberFormat="1" applyFont="1" applyAlignment="1">
      <alignment horizontal="center"/>
    </xf>
    <xf numFmtId="164" fontId="1" fillId="0" borderId="1" xfId="0" quotePrefix="1" applyNumberFormat="1" applyFont="1" applyBorder="1" applyAlignment="1">
      <alignment horizontal="center" vertical="center" wrapText="1"/>
    </xf>
    <xf numFmtId="0" fontId="12" fillId="0" borderId="0" xfId="0" applyFont="1" applyAlignment="1">
      <alignment vertical="center"/>
    </xf>
    <xf numFmtId="164" fontId="3" fillId="0" borderId="0" xfId="0" applyNumberFormat="1" applyFont="1" applyAlignment="1">
      <alignment vertical="center" wrapText="1"/>
    </xf>
    <xf numFmtId="164" fontId="2" fillId="0" borderId="0" xfId="0" applyNumberFormat="1" applyFont="1" applyAlignment="1">
      <alignment vertical="center" wrapText="1"/>
    </xf>
    <xf numFmtId="164" fontId="1" fillId="0" borderId="0" xfId="0" applyNumberFormat="1" applyFont="1" applyAlignment="1">
      <alignment vertical="center" wrapText="1"/>
    </xf>
    <xf numFmtId="164" fontId="2" fillId="0" borderId="0" xfId="0" applyNumberFormat="1" applyFont="1" applyAlignment="1"/>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164" fontId="6"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0" fillId="0" borderId="1" xfId="0" applyBorder="1" applyAlignment="1">
      <alignment horizont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vertical="center"/>
    </xf>
    <xf numFmtId="164" fontId="2" fillId="0" borderId="4" xfId="0" applyNumberFormat="1" applyFont="1" applyBorder="1" applyAlignment="1">
      <alignment vertical="center" wrapText="1"/>
    </xf>
    <xf numFmtId="164" fontId="2" fillId="0" borderId="0" xfId="0" applyNumberFormat="1" applyFont="1" applyBorder="1" applyAlignment="1">
      <alignment vertical="center" wrapText="1"/>
    </xf>
    <xf numFmtId="164" fontId="14" fillId="0" borderId="1" xfId="0" applyNumberFormat="1" applyFont="1" applyBorder="1" applyAlignment="1">
      <alignment horizontal="center" vertical="center" wrapText="1"/>
    </xf>
    <xf numFmtId="164" fontId="15" fillId="0" borderId="1" xfId="0" applyNumberFormat="1" applyFont="1" applyBorder="1" applyAlignment="1">
      <alignment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0" fontId="3" fillId="0" borderId="2" xfId="0" applyFont="1" applyBorder="1" applyAlignment="1">
      <alignment horizontal="left" vertical="center" wrapText="1"/>
    </xf>
    <xf numFmtId="164" fontId="1" fillId="0" borderId="1" xfId="0" applyNumberFormat="1" applyFont="1" applyBorder="1" applyAlignment="1">
      <alignment vertical="center" wrapText="1"/>
    </xf>
    <xf numFmtId="0" fontId="2" fillId="0" borderId="0" xfId="0" applyFont="1" applyAlignment="1">
      <alignment horizontal="center" vertical="center"/>
    </xf>
    <xf numFmtId="0" fontId="7" fillId="0" borderId="0" xfId="0" applyFont="1" applyAlignment="1">
      <alignment horizontal="center"/>
    </xf>
    <xf numFmtId="164" fontId="6"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center" vertical="center"/>
    </xf>
    <xf numFmtId="164" fontId="6" fillId="0" borderId="0" xfId="0" applyNumberFormat="1" applyFont="1" applyAlignment="1">
      <alignment horizontal="center" vertical="center" wrapText="1"/>
    </xf>
    <xf numFmtId="164" fontId="3" fillId="0" borderId="0"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64" fontId="2" fillId="0" borderId="6"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164" fontId="3" fillId="0" borderId="3" xfId="0" applyNumberFormat="1" applyFont="1" applyBorder="1" applyAlignment="1">
      <alignment horizontal="center" vertical="center"/>
    </xf>
    <xf numFmtId="164" fontId="2" fillId="0" borderId="0" xfId="0" applyNumberFormat="1" applyFont="1" applyAlignment="1">
      <alignment horizontal="center"/>
    </xf>
    <xf numFmtId="164" fontId="14" fillId="0" borderId="4" xfId="0" applyNumberFormat="1" applyFont="1" applyBorder="1" applyAlignment="1">
      <alignment horizontal="center" vertical="center" wrapText="1"/>
    </xf>
    <xf numFmtId="164" fontId="14" fillId="0" borderId="5" xfId="0" applyNumberFormat="1" applyFont="1" applyBorder="1" applyAlignment="1">
      <alignment horizontal="center" vertical="center" wrapText="1"/>
    </xf>
    <xf numFmtId="164" fontId="14" fillId="0" borderId="6" xfId="0" applyNumberFormat="1" applyFont="1" applyBorder="1" applyAlignment="1">
      <alignment horizontal="center" vertical="center" wrapText="1"/>
    </xf>
    <xf numFmtId="164" fontId="14" fillId="0" borderId="2" xfId="0" applyNumberFormat="1" applyFont="1" applyBorder="1" applyAlignment="1">
      <alignment horizontal="center" vertical="center" wrapText="1"/>
    </xf>
    <xf numFmtId="164" fontId="14" fillId="0" borderId="7" xfId="0" applyNumberFormat="1" applyFont="1" applyBorder="1" applyAlignment="1">
      <alignment horizontal="center" vertical="center" wrapText="1"/>
    </xf>
    <xf numFmtId="0" fontId="14" fillId="0" borderId="1" xfId="0" applyFont="1" applyBorder="1" applyAlignment="1">
      <alignment horizontal="center" vertical="center" wrapText="1"/>
    </xf>
    <xf numFmtId="164" fontId="14" fillId="0" borderId="1" xfId="0" applyNumberFormat="1" applyFont="1" applyBorder="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28" workbookViewId="0">
      <selection activeCell="F2" sqref="F2:I11"/>
    </sheetView>
  </sheetViews>
  <sheetFormatPr defaultRowHeight="15.75" x14ac:dyDescent="0.25"/>
  <cols>
    <col min="1" max="1" width="36.5" style="1" customWidth="1"/>
    <col min="2" max="2" width="15.875" style="18" customWidth="1"/>
    <col min="3" max="3" width="21.5" style="18" customWidth="1"/>
    <col min="4" max="4" width="19" style="18" customWidth="1"/>
    <col min="5" max="5" width="9" style="1"/>
    <col min="6" max="6" width="10.125" style="18" bestFit="1" customWidth="1"/>
    <col min="7" max="16384" width="9" style="1"/>
  </cols>
  <sheetData>
    <row r="1" spans="1:7" x14ac:dyDescent="0.25">
      <c r="A1" s="2"/>
    </row>
    <row r="2" spans="1:7" ht="15.75" customHeight="1" x14ac:dyDescent="0.25">
      <c r="A2" s="60" t="s">
        <v>28</v>
      </c>
      <c r="C2" s="59" t="s">
        <v>27</v>
      </c>
      <c r="D2" s="59"/>
    </row>
    <row r="3" spans="1:7" x14ac:dyDescent="0.25">
      <c r="A3" s="60"/>
      <c r="C3" s="59"/>
      <c r="D3" s="59"/>
      <c r="G3" s="16"/>
    </row>
    <row r="4" spans="1:7" x14ac:dyDescent="0.25">
      <c r="A4" s="2"/>
    </row>
    <row r="5" spans="1:7" x14ac:dyDescent="0.25">
      <c r="A5" s="57" t="s">
        <v>26</v>
      </c>
      <c r="B5" s="57"/>
      <c r="C5" s="57"/>
      <c r="D5" s="57"/>
    </row>
    <row r="6" spans="1:7" x14ac:dyDescent="0.25">
      <c r="A6" s="58" t="s">
        <v>29</v>
      </c>
      <c r="B6" s="58"/>
      <c r="C6" s="58"/>
      <c r="D6" s="58"/>
    </row>
    <row r="7" spans="1:7" ht="21.75" customHeight="1" x14ac:dyDescent="0.25">
      <c r="D7" s="19" t="s">
        <v>0</v>
      </c>
    </row>
    <row r="8" spans="1:7" ht="24.95" customHeight="1" x14ac:dyDescent="0.25">
      <c r="A8" s="29" t="s">
        <v>106</v>
      </c>
      <c r="B8" s="20" t="s">
        <v>107</v>
      </c>
      <c r="C8" s="20" t="s">
        <v>105</v>
      </c>
      <c r="D8" s="20" t="s">
        <v>107</v>
      </c>
    </row>
    <row r="9" spans="1:7" ht="24.95" customHeight="1" x14ac:dyDescent="0.25">
      <c r="A9" s="6" t="s">
        <v>75</v>
      </c>
      <c r="B9" s="26">
        <f>B10+B11+B12</f>
        <v>7207500</v>
      </c>
      <c r="C9" s="28" t="s">
        <v>104</v>
      </c>
      <c r="D9" s="26">
        <f>SUM(D10:D14)</f>
        <v>7207500</v>
      </c>
    </row>
    <row r="10" spans="1:7" ht="24.95" customHeight="1" x14ac:dyDescent="0.25">
      <c r="A10" s="7" t="s">
        <v>1</v>
      </c>
      <c r="B10" s="21">
        <f>'Mẫu số 109'!D11</f>
        <v>256000</v>
      </c>
      <c r="C10" s="21" t="s">
        <v>2</v>
      </c>
      <c r="D10" s="21">
        <f>'Mẫu số 110'!D21</f>
        <v>3420000</v>
      </c>
    </row>
    <row r="11" spans="1:7" ht="24.95" customHeight="1" x14ac:dyDescent="0.25">
      <c r="A11" s="7" t="s">
        <v>9</v>
      </c>
      <c r="B11" s="21">
        <f>'Mẫu số 109'!D20</f>
        <v>4078000</v>
      </c>
      <c r="C11" s="21" t="s">
        <v>3</v>
      </c>
      <c r="D11" s="21">
        <f>'Mẫu số 110'!E10-D12</f>
        <v>3722500</v>
      </c>
    </row>
    <row r="12" spans="1:7" ht="24.95" customHeight="1" x14ac:dyDescent="0.25">
      <c r="A12" s="7" t="s">
        <v>4</v>
      </c>
      <c r="B12" s="26">
        <f>SUM(B13:B14)</f>
        <v>2873500</v>
      </c>
      <c r="C12" s="56" t="s">
        <v>7</v>
      </c>
      <c r="D12" s="56">
        <v>65000</v>
      </c>
      <c r="F12" s="18">
        <f>SUM(F10:F11)</f>
        <v>0</v>
      </c>
    </row>
    <row r="13" spans="1:7" ht="24.95" customHeight="1" x14ac:dyDescent="0.25">
      <c r="A13" s="7" t="s">
        <v>5</v>
      </c>
      <c r="B13" s="21">
        <v>2538000</v>
      </c>
      <c r="C13" s="56"/>
      <c r="D13" s="56"/>
    </row>
    <row r="14" spans="1:7" ht="24.95" customHeight="1" x14ac:dyDescent="0.25">
      <c r="A14" s="7" t="s">
        <v>6</v>
      </c>
      <c r="B14" s="21">
        <v>335500</v>
      </c>
      <c r="C14" s="56"/>
      <c r="D14" s="56"/>
    </row>
    <row r="15" spans="1:7" ht="24.95" customHeight="1" x14ac:dyDescent="0.25">
      <c r="A15" s="7" t="s">
        <v>8</v>
      </c>
      <c r="B15" s="21"/>
      <c r="C15" s="21"/>
      <c r="D15" s="21"/>
    </row>
    <row r="16" spans="1:7" ht="36" customHeight="1" x14ac:dyDescent="0.25">
      <c r="A16" s="55" t="s">
        <v>10</v>
      </c>
      <c r="B16" s="55"/>
      <c r="C16" s="55"/>
      <c r="D16" s="55"/>
    </row>
    <row r="17" spans="1:4" x14ac:dyDescent="0.25">
      <c r="A17" s="2"/>
    </row>
    <row r="18" spans="1:4" ht="24.75" customHeight="1" x14ac:dyDescent="0.25">
      <c r="A18" s="3"/>
      <c r="C18" s="52"/>
      <c r="D18" s="52"/>
    </row>
    <row r="19" spans="1:4" ht="31.5" customHeight="1" x14ac:dyDescent="0.25">
      <c r="A19" s="8"/>
      <c r="C19" s="53"/>
      <c r="D19" s="53"/>
    </row>
    <row r="20" spans="1:4" x14ac:dyDescent="0.25">
      <c r="A20" s="5"/>
      <c r="C20" s="53"/>
      <c r="D20" s="53"/>
    </row>
    <row r="21" spans="1:4" x14ac:dyDescent="0.25">
      <c r="A21" s="5"/>
      <c r="C21" s="54"/>
      <c r="D21" s="54"/>
    </row>
  </sheetData>
  <mergeCells count="11">
    <mergeCell ref="C12:C14"/>
    <mergeCell ref="D12:D14"/>
    <mergeCell ref="A5:D5"/>
    <mergeCell ref="A6:D6"/>
    <mergeCell ref="C2:D3"/>
    <mergeCell ref="A2:A3"/>
    <mergeCell ref="C18:D18"/>
    <mergeCell ref="C19:D19"/>
    <mergeCell ref="C20:D20"/>
    <mergeCell ref="C21:D21"/>
    <mergeCell ref="A16:D16"/>
  </mergeCells>
  <pageMargins left="0.25" right="0.25" top="0.5" bottom="0.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31" workbookViewId="0">
      <selection activeCell="B26" sqref="B26"/>
    </sheetView>
  </sheetViews>
  <sheetFormatPr defaultRowHeight="15.75" x14ac:dyDescent="0.25"/>
  <cols>
    <col min="1" max="1" width="5.125" style="39" customWidth="1"/>
    <col min="2" max="2" width="59.25" customWidth="1"/>
    <col min="3" max="3" width="14" style="30" customWidth="1"/>
    <col min="4" max="4" width="15.5" style="30" customWidth="1"/>
  </cols>
  <sheetData>
    <row r="1" spans="1:4" s="1" customFormat="1" ht="15.75" customHeight="1" x14ac:dyDescent="0.25">
      <c r="A1" s="38"/>
      <c r="B1" s="64" t="s">
        <v>28</v>
      </c>
      <c r="C1" s="66" t="s">
        <v>32</v>
      </c>
      <c r="D1" s="66"/>
    </row>
    <row r="2" spans="1:4" s="1" customFormat="1" ht="10.5" customHeight="1" x14ac:dyDescent="0.25">
      <c r="A2" s="38"/>
      <c r="B2" s="64"/>
      <c r="C2" s="66"/>
      <c r="D2" s="66"/>
    </row>
    <row r="3" spans="1:4" s="1" customFormat="1" ht="21.75" customHeight="1" x14ac:dyDescent="0.25">
      <c r="A3" s="38"/>
      <c r="B3" s="57" t="s">
        <v>31</v>
      </c>
      <c r="C3" s="57"/>
      <c r="D3" s="57"/>
    </row>
    <row r="4" spans="1:4" s="1" customFormat="1" ht="17.25" customHeight="1" x14ac:dyDescent="0.25">
      <c r="A4" s="38"/>
      <c r="B4" s="65" t="s">
        <v>29</v>
      </c>
      <c r="C4" s="65"/>
      <c r="D4" s="65"/>
    </row>
    <row r="5" spans="1:4" s="1" customFormat="1" ht="19.5" customHeight="1" x14ac:dyDescent="0.25">
      <c r="A5" s="38"/>
      <c r="C5" s="67" t="s">
        <v>0</v>
      </c>
      <c r="D5" s="67"/>
    </row>
    <row r="6" spans="1:4" s="1" customFormat="1" ht="15.75" customHeight="1" x14ac:dyDescent="0.25">
      <c r="A6" s="62" t="s">
        <v>42</v>
      </c>
      <c r="B6" s="61" t="s">
        <v>78</v>
      </c>
      <c r="C6" s="63" t="s">
        <v>30</v>
      </c>
      <c r="D6" s="63"/>
    </row>
    <row r="7" spans="1:4" s="1" customFormat="1" ht="10.5" customHeight="1" x14ac:dyDescent="0.25">
      <c r="A7" s="62"/>
      <c r="B7" s="61"/>
      <c r="C7" s="63"/>
      <c r="D7" s="63"/>
    </row>
    <row r="8" spans="1:4" s="1" customFormat="1" ht="21" customHeight="1" x14ac:dyDescent="0.25">
      <c r="A8" s="62"/>
      <c r="B8" s="61"/>
      <c r="C8" s="29" t="s">
        <v>11</v>
      </c>
      <c r="D8" s="29" t="s">
        <v>12</v>
      </c>
    </row>
    <row r="9" spans="1:4" s="1" customFormat="1" ht="17.25" customHeight="1" x14ac:dyDescent="0.25">
      <c r="A9" s="40" t="s">
        <v>40</v>
      </c>
      <c r="B9" s="28" t="s">
        <v>41</v>
      </c>
      <c r="C9" s="32" t="s">
        <v>76</v>
      </c>
      <c r="D9" s="32" t="s">
        <v>77</v>
      </c>
    </row>
    <row r="10" spans="1:4" s="2" customFormat="1" ht="21" customHeight="1" x14ac:dyDescent="0.25">
      <c r="A10" s="41"/>
      <c r="B10" s="28" t="s">
        <v>75</v>
      </c>
      <c r="C10" s="27"/>
      <c r="D10" s="26">
        <f>D11+D20+D29+D30+D31+D32</f>
        <v>7207500</v>
      </c>
    </row>
    <row r="11" spans="1:4" s="2" customFormat="1" ht="21" customHeight="1" x14ac:dyDescent="0.25">
      <c r="A11" s="40" t="s">
        <v>79</v>
      </c>
      <c r="B11" s="10" t="s">
        <v>80</v>
      </c>
      <c r="C11" s="27"/>
      <c r="D11" s="26">
        <f>SUM(D12:D19)</f>
        <v>256000</v>
      </c>
    </row>
    <row r="12" spans="1:4" s="2" customFormat="1" ht="21" customHeight="1" x14ac:dyDescent="0.25">
      <c r="A12" s="41"/>
      <c r="B12" s="12" t="s">
        <v>81</v>
      </c>
      <c r="C12" s="27"/>
      <c r="D12" s="27">
        <v>59000</v>
      </c>
    </row>
    <row r="13" spans="1:4" s="2" customFormat="1" ht="21" customHeight="1" x14ac:dyDescent="0.25">
      <c r="A13" s="41"/>
      <c r="B13" s="12" t="s">
        <v>82</v>
      </c>
      <c r="C13" s="27"/>
      <c r="D13" s="27">
        <f>98000+29000</f>
        <v>127000</v>
      </c>
    </row>
    <row r="14" spans="1:4" s="2" customFormat="1" ht="21" customHeight="1" x14ac:dyDescent="0.25">
      <c r="A14" s="41"/>
      <c r="B14" s="12" t="s">
        <v>83</v>
      </c>
      <c r="C14" s="27"/>
      <c r="D14" s="27">
        <v>0</v>
      </c>
    </row>
    <row r="15" spans="1:4" s="2" customFormat="1" ht="21" customHeight="1" x14ac:dyDescent="0.25">
      <c r="A15" s="41"/>
      <c r="B15" s="12" t="s">
        <v>84</v>
      </c>
      <c r="C15" s="27"/>
      <c r="D15" s="27">
        <v>0</v>
      </c>
    </row>
    <row r="16" spans="1:4" s="2" customFormat="1" ht="21" customHeight="1" x14ac:dyDescent="0.25">
      <c r="A16" s="41"/>
      <c r="B16" s="12" t="s">
        <v>85</v>
      </c>
      <c r="C16" s="27"/>
      <c r="D16" s="27">
        <v>0</v>
      </c>
    </row>
    <row r="17" spans="1:4" s="2" customFormat="1" ht="21" customHeight="1" x14ac:dyDescent="0.25">
      <c r="A17" s="41"/>
      <c r="B17" s="12" t="s">
        <v>86</v>
      </c>
      <c r="C17" s="27"/>
      <c r="D17" s="27">
        <v>0</v>
      </c>
    </row>
    <row r="18" spans="1:4" s="2" customFormat="1" ht="21" customHeight="1" x14ac:dyDescent="0.25">
      <c r="A18" s="41"/>
      <c r="B18" s="12" t="s">
        <v>87</v>
      </c>
      <c r="C18" s="27"/>
      <c r="D18" s="27">
        <v>0</v>
      </c>
    </row>
    <row r="19" spans="1:4" s="2" customFormat="1" ht="21" customHeight="1" x14ac:dyDescent="0.25">
      <c r="A19" s="41"/>
      <c r="B19" s="12" t="s">
        <v>99</v>
      </c>
      <c r="C19" s="27"/>
      <c r="D19" s="27">
        <v>70000</v>
      </c>
    </row>
    <row r="20" spans="1:4" s="2" customFormat="1" ht="21" customHeight="1" x14ac:dyDescent="0.25">
      <c r="A20" s="40" t="s">
        <v>88</v>
      </c>
      <c r="B20" s="10" t="s">
        <v>61</v>
      </c>
      <c r="C20" s="27"/>
      <c r="D20" s="26">
        <f>D21+D27</f>
        <v>4078000</v>
      </c>
    </row>
    <row r="21" spans="1:4" s="2" customFormat="1" ht="21" customHeight="1" x14ac:dyDescent="0.25">
      <c r="A21" s="41">
        <v>1</v>
      </c>
      <c r="B21" s="10" t="s">
        <v>89</v>
      </c>
      <c r="C21" s="27"/>
      <c r="D21" s="26">
        <f>SUM(D22:D26)</f>
        <v>958000</v>
      </c>
    </row>
    <row r="22" spans="1:4" s="2" customFormat="1" ht="21" customHeight="1" x14ac:dyDescent="0.25">
      <c r="A22" s="41"/>
      <c r="B22" s="12" t="s">
        <v>108</v>
      </c>
      <c r="C22" s="27"/>
      <c r="D22" s="27">
        <v>498000</v>
      </c>
    </row>
    <row r="23" spans="1:4" s="2" customFormat="1" ht="21" customHeight="1" x14ac:dyDescent="0.25">
      <c r="A23" s="41"/>
      <c r="B23" s="12" t="s">
        <v>59</v>
      </c>
      <c r="C23" s="27"/>
      <c r="D23" s="27">
        <v>245000</v>
      </c>
    </row>
    <row r="24" spans="1:4" s="2" customFormat="1" ht="21" customHeight="1" x14ac:dyDescent="0.25">
      <c r="A24" s="41"/>
      <c r="B24" s="12" t="s">
        <v>58</v>
      </c>
      <c r="C24" s="27"/>
      <c r="D24" s="27">
        <v>6000</v>
      </c>
    </row>
    <row r="25" spans="1:4" s="2" customFormat="1" ht="21" customHeight="1" x14ac:dyDescent="0.25">
      <c r="A25" s="41"/>
      <c r="B25" s="12" t="s">
        <v>63</v>
      </c>
      <c r="C25" s="27"/>
      <c r="D25" s="27">
        <v>39000</v>
      </c>
    </row>
    <row r="26" spans="1:4" s="2" customFormat="1" ht="21" customHeight="1" x14ac:dyDescent="0.25">
      <c r="A26" s="41"/>
      <c r="B26" s="12" t="s">
        <v>62</v>
      </c>
      <c r="C26" s="27"/>
      <c r="D26" s="27">
        <v>170000</v>
      </c>
    </row>
    <row r="27" spans="1:4" s="2" customFormat="1" ht="21" customHeight="1" x14ac:dyDescent="0.25">
      <c r="A27" s="41">
        <v>2</v>
      </c>
      <c r="B27" s="10" t="s">
        <v>95</v>
      </c>
      <c r="C27" s="26">
        <v>15600000</v>
      </c>
      <c r="D27" s="26">
        <f>C27*0.2</f>
        <v>3120000</v>
      </c>
    </row>
    <row r="28" spans="1:4" s="2" customFormat="1" ht="21" customHeight="1" x14ac:dyDescent="0.25">
      <c r="A28" s="41"/>
      <c r="B28" s="12" t="s">
        <v>60</v>
      </c>
      <c r="C28" s="27">
        <v>15600000</v>
      </c>
      <c r="D28" s="27">
        <f>C28*0.2</f>
        <v>3120000</v>
      </c>
    </row>
    <row r="29" spans="1:4" s="2" customFormat="1" ht="21" customHeight="1" x14ac:dyDescent="0.25">
      <c r="A29" s="40" t="s">
        <v>90</v>
      </c>
      <c r="B29" s="10" t="s">
        <v>94</v>
      </c>
      <c r="C29" s="27"/>
      <c r="D29" s="27">
        <v>0</v>
      </c>
    </row>
    <row r="30" spans="1:4" s="2" customFormat="1" ht="21" customHeight="1" x14ac:dyDescent="0.25">
      <c r="A30" s="40" t="s">
        <v>91</v>
      </c>
      <c r="B30" s="10" t="s">
        <v>96</v>
      </c>
      <c r="C30" s="27"/>
      <c r="D30" s="27">
        <v>0</v>
      </c>
    </row>
    <row r="31" spans="1:4" s="2" customFormat="1" ht="21" customHeight="1" x14ac:dyDescent="0.25">
      <c r="A31" s="40" t="s">
        <v>92</v>
      </c>
      <c r="B31" s="10" t="s">
        <v>97</v>
      </c>
      <c r="C31" s="27"/>
      <c r="D31" s="27">
        <v>0</v>
      </c>
    </row>
    <row r="32" spans="1:4" s="2" customFormat="1" ht="21" customHeight="1" x14ac:dyDescent="0.25">
      <c r="A32" s="40" t="s">
        <v>93</v>
      </c>
      <c r="B32" s="10" t="s">
        <v>98</v>
      </c>
      <c r="C32" s="27"/>
      <c r="D32" s="26">
        <f>SUM(D33:D34)</f>
        <v>2873500</v>
      </c>
    </row>
    <row r="33" spans="1:4" s="2" customFormat="1" ht="21" customHeight="1" x14ac:dyDescent="0.25">
      <c r="A33" s="41"/>
      <c r="B33" s="12" t="s">
        <v>5</v>
      </c>
      <c r="C33" s="27"/>
      <c r="D33" s="27">
        <v>2538000</v>
      </c>
    </row>
    <row r="34" spans="1:4" s="2" customFormat="1" ht="21" customHeight="1" x14ac:dyDescent="0.25">
      <c r="A34" s="41"/>
      <c r="B34" s="12" t="s">
        <v>6</v>
      </c>
      <c r="C34" s="27"/>
      <c r="D34" s="27">
        <v>335500</v>
      </c>
    </row>
    <row r="36" spans="1:4" ht="15.75" customHeight="1" x14ac:dyDescent="0.25">
      <c r="B36" s="3"/>
      <c r="C36" s="18"/>
      <c r="D36" s="23"/>
    </row>
    <row r="37" spans="1:4" ht="15.75" customHeight="1" x14ac:dyDescent="0.25">
      <c r="B37" s="8"/>
      <c r="C37" s="18"/>
      <c r="D37" s="24"/>
    </row>
    <row r="38" spans="1:4" x14ac:dyDescent="0.25">
      <c r="B38" s="5"/>
      <c r="C38" s="18"/>
      <c r="D38" s="24"/>
    </row>
    <row r="39" spans="1:4" ht="15.75" customHeight="1" x14ac:dyDescent="0.25">
      <c r="B39" s="5"/>
      <c r="C39" s="18"/>
      <c r="D39" s="25"/>
    </row>
    <row r="44" spans="1:4" x14ac:dyDescent="0.25">
      <c r="D44" s="31"/>
    </row>
  </sheetData>
  <mergeCells count="8">
    <mergeCell ref="B6:B8"/>
    <mergeCell ref="A6:A8"/>
    <mergeCell ref="C6:D7"/>
    <mergeCell ref="B1:B2"/>
    <mergeCell ref="B4:D4"/>
    <mergeCell ref="C1:D2"/>
    <mergeCell ref="C5:D5"/>
    <mergeCell ref="B3:D3"/>
  </mergeCells>
  <pageMargins left="0" right="0" top="0.5" bottom="0.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pane xSplit="2" ySplit="8" topLeftCell="C9" activePane="bottomRight" state="frozen"/>
      <selection pane="topRight" activeCell="C1" sqref="C1"/>
      <selection pane="bottomLeft" activeCell="A9" sqref="A9"/>
      <selection pane="bottomRight" activeCell="D5" sqref="D5:E5"/>
    </sheetView>
  </sheetViews>
  <sheetFormatPr defaultRowHeight="15.75" x14ac:dyDescent="0.25"/>
  <cols>
    <col min="1" max="1" width="4.5" style="39" customWidth="1"/>
    <col min="2" max="2" width="49.125" customWidth="1"/>
    <col min="3" max="3" width="12.5" style="30" customWidth="1"/>
    <col min="4" max="4" width="12.125" style="30" customWidth="1"/>
    <col min="5" max="5" width="14.5" style="30" customWidth="1"/>
    <col min="6" max="12" width="9" style="11"/>
  </cols>
  <sheetData>
    <row r="1" spans="1:12" s="1" customFormat="1" ht="15.75" customHeight="1" x14ac:dyDescent="0.25">
      <c r="A1" s="38"/>
      <c r="B1" s="64" t="s">
        <v>28</v>
      </c>
      <c r="C1" s="66" t="s">
        <v>35</v>
      </c>
      <c r="D1" s="66"/>
      <c r="E1" s="18"/>
    </row>
    <row r="2" spans="1:12" s="1" customFormat="1" ht="10.5" customHeight="1" x14ac:dyDescent="0.25">
      <c r="A2" s="38"/>
      <c r="B2" s="64"/>
      <c r="C2" s="66"/>
      <c r="D2" s="66"/>
      <c r="E2" s="18"/>
    </row>
    <row r="3" spans="1:12" s="1" customFormat="1" ht="21.75" customHeight="1" x14ac:dyDescent="0.25">
      <c r="A3" s="57" t="s">
        <v>34</v>
      </c>
      <c r="B3" s="57"/>
      <c r="C3" s="57"/>
      <c r="D3" s="57"/>
      <c r="E3" s="57"/>
    </row>
    <row r="4" spans="1:12" s="1" customFormat="1" ht="17.25" customHeight="1" x14ac:dyDescent="0.25">
      <c r="A4" s="65" t="s">
        <v>29</v>
      </c>
      <c r="B4" s="65"/>
      <c r="C4" s="65"/>
      <c r="D4" s="65"/>
      <c r="E4" s="65"/>
    </row>
    <row r="5" spans="1:12" x14ac:dyDescent="0.25">
      <c r="B5" s="1"/>
      <c r="C5" s="18"/>
      <c r="D5" s="73" t="s">
        <v>0</v>
      </c>
      <c r="E5" s="73"/>
    </row>
    <row r="6" spans="1:12" s="4" customFormat="1" ht="24" customHeight="1" x14ac:dyDescent="0.25">
      <c r="A6" s="68" t="s">
        <v>42</v>
      </c>
      <c r="B6" s="61" t="s">
        <v>78</v>
      </c>
      <c r="C6" s="70" t="s">
        <v>30</v>
      </c>
      <c r="D6" s="71"/>
      <c r="E6" s="72"/>
      <c r="F6" s="11"/>
      <c r="G6" s="11"/>
      <c r="H6" s="11"/>
      <c r="I6" s="11"/>
      <c r="J6" s="11"/>
      <c r="K6" s="11"/>
      <c r="L6" s="11"/>
    </row>
    <row r="7" spans="1:12" s="4" customFormat="1" ht="45.75" customHeight="1" x14ac:dyDescent="0.25">
      <c r="A7" s="69"/>
      <c r="B7" s="61"/>
      <c r="C7" s="42" t="s">
        <v>38</v>
      </c>
      <c r="D7" s="43" t="s">
        <v>36</v>
      </c>
      <c r="E7" s="42" t="s">
        <v>37</v>
      </c>
      <c r="H7" s="11"/>
      <c r="I7" s="11"/>
      <c r="J7" s="11"/>
      <c r="K7" s="11"/>
      <c r="L7" s="11"/>
    </row>
    <row r="8" spans="1:12" s="4" customFormat="1" ht="24.95" customHeight="1" x14ac:dyDescent="0.25">
      <c r="A8" s="9" t="s">
        <v>40</v>
      </c>
      <c r="B8" s="9" t="s">
        <v>41</v>
      </c>
      <c r="C8" s="45" t="s">
        <v>43</v>
      </c>
      <c r="D8" s="32" t="s">
        <v>57</v>
      </c>
      <c r="E8" s="32" t="s">
        <v>76</v>
      </c>
      <c r="F8" s="11"/>
      <c r="G8" s="11"/>
      <c r="H8" s="11"/>
      <c r="I8" s="11"/>
      <c r="J8" s="11"/>
      <c r="K8" s="11"/>
      <c r="L8" s="11"/>
    </row>
    <row r="9" spans="1:12" s="4" customFormat="1" ht="24.95" customHeight="1" x14ac:dyDescent="0.25">
      <c r="A9" s="44"/>
      <c r="B9" s="6" t="s">
        <v>39</v>
      </c>
      <c r="C9" s="27"/>
      <c r="D9" s="27"/>
      <c r="E9" s="27"/>
      <c r="F9" s="11"/>
      <c r="G9" s="11"/>
      <c r="H9" s="11"/>
      <c r="I9" s="11"/>
      <c r="J9" s="11"/>
      <c r="K9" s="11"/>
      <c r="L9" s="11"/>
    </row>
    <row r="10" spans="1:12" s="4" customFormat="1" ht="24.95" customHeight="1" x14ac:dyDescent="0.25">
      <c r="A10" s="44"/>
      <c r="B10" s="17" t="s">
        <v>44</v>
      </c>
      <c r="C10" s="26">
        <f>D10+E10</f>
        <v>7207500</v>
      </c>
      <c r="D10" s="26">
        <f t="shared" ref="D10" si="0">D11+D14+D15+D16+D17+D18+D19+D20+D21+D22+D23+D24+D25</f>
        <v>3420000</v>
      </c>
      <c r="E10" s="26">
        <f>E11+E14+E15+E16+E17+E18+E19+E20+E21+E22+E23+E24+E25</f>
        <v>3787500</v>
      </c>
      <c r="F10" s="11"/>
      <c r="G10" s="11"/>
      <c r="H10" s="11"/>
      <c r="I10" s="11"/>
      <c r="J10" s="11"/>
      <c r="K10" s="11"/>
      <c r="L10" s="11"/>
    </row>
    <row r="11" spans="1:12" s="4" customFormat="1" ht="24.95" customHeight="1" x14ac:dyDescent="0.25">
      <c r="A11" s="46">
        <v>1</v>
      </c>
      <c r="B11" s="12" t="s">
        <v>101</v>
      </c>
      <c r="C11" s="26">
        <f>SUM(C12:C13)</f>
        <v>314000</v>
      </c>
      <c r="D11" s="26">
        <f t="shared" ref="D11:E11" si="1">SUM(D12:D13)</f>
        <v>0</v>
      </c>
      <c r="E11" s="26">
        <f t="shared" si="1"/>
        <v>314000</v>
      </c>
      <c r="F11" s="11"/>
      <c r="G11" s="11"/>
      <c r="H11" s="11"/>
      <c r="I11" s="11"/>
      <c r="J11" s="11"/>
      <c r="K11" s="11"/>
      <c r="L11" s="11"/>
    </row>
    <row r="12" spans="1:12" s="4" customFormat="1" ht="24.95" customHeight="1" x14ac:dyDescent="0.25">
      <c r="A12" s="46"/>
      <c r="B12" s="12" t="s">
        <v>102</v>
      </c>
      <c r="C12" s="27">
        <f t="shared" ref="C12:C14" si="2">D12+E12</f>
        <v>206254</v>
      </c>
      <c r="D12" s="27">
        <v>0</v>
      </c>
      <c r="E12" s="47">
        <v>206254</v>
      </c>
      <c r="F12" s="11"/>
      <c r="G12" s="11"/>
      <c r="H12" s="11"/>
      <c r="I12" s="11"/>
      <c r="J12" s="11"/>
      <c r="K12" s="11"/>
      <c r="L12" s="11"/>
    </row>
    <row r="13" spans="1:12" s="4" customFormat="1" ht="24.95" customHeight="1" x14ac:dyDescent="0.25">
      <c r="A13" s="46"/>
      <c r="B13" s="12" t="s">
        <v>103</v>
      </c>
      <c r="C13" s="27">
        <f t="shared" si="2"/>
        <v>107746</v>
      </c>
      <c r="D13" s="27">
        <v>0</v>
      </c>
      <c r="E13" s="27">
        <v>107746</v>
      </c>
      <c r="F13" s="11"/>
      <c r="G13" s="11"/>
      <c r="H13" s="11"/>
      <c r="I13" s="11"/>
      <c r="J13" s="11"/>
      <c r="K13" s="11"/>
      <c r="L13" s="11"/>
    </row>
    <row r="14" spans="1:12" s="4" customFormat="1" ht="24.95" customHeight="1" x14ac:dyDescent="0.25">
      <c r="A14" s="46">
        <v>2</v>
      </c>
      <c r="B14" s="12" t="s">
        <v>45</v>
      </c>
      <c r="C14" s="27">
        <f t="shared" si="2"/>
        <v>28980</v>
      </c>
      <c r="D14" s="27">
        <v>0</v>
      </c>
      <c r="E14" s="27">
        <v>28980</v>
      </c>
      <c r="F14" s="11"/>
      <c r="G14" s="11"/>
      <c r="H14" s="11"/>
      <c r="I14" s="11"/>
      <c r="J14" s="11"/>
      <c r="K14" s="11"/>
      <c r="L14" s="11"/>
    </row>
    <row r="15" spans="1:12" s="4" customFormat="1" ht="24.95" customHeight="1" x14ac:dyDescent="0.25">
      <c r="A15" s="46">
        <v>3</v>
      </c>
      <c r="B15" s="12" t="s">
        <v>46</v>
      </c>
      <c r="C15" s="27">
        <f t="shared" ref="C15:C25" si="3">D15+E15</f>
        <v>0</v>
      </c>
      <c r="D15" s="27">
        <v>0</v>
      </c>
      <c r="E15" s="27">
        <v>0</v>
      </c>
      <c r="F15" s="11"/>
      <c r="G15" s="11"/>
      <c r="H15" s="11"/>
      <c r="I15" s="11"/>
      <c r="J15" s="11"/>
      <c r="K15" s="11"/>
      <c r="L15" s="11"/>
    </row>
    <row r="16" spans="1:12" s="4" customFormat="1" ht="24.95" customHeight="1" x14ac:dyDescent="0.25">
      <c r="A16" s="46">
        <v>4</v>
      </c>
      <c r="B16" s="12" t="s">
        <v>47</v>
      </c>
      <c r="C16" s="27">
        <f t="shared" si="3"/>
        <v>37800</v>
      </c>
      <c r="D16" s="27">
        <v>0</v>
      </c>
      <c r="E16" s="27">
        <v>37800</v>
      </c>
      <c r="F16" s="11"/>
      <c r="G16" s="11"/>
      <c r="H16" s="11"/>
      <c r="I16" s="11"/>
      <c r="J16" s="11"/>
      <c r="K16" s="11"/>
      <c r="L16" s="11"/>
    </row>
    <row r="17" spans="1:12" s="4" customFormat="1" ht="24.95" customHeight="1" x14ac:dyDescent="0.25">
      <c r="A17" s="46">
        <v>5</v>
      </c>
      <c r="B17" s="12" t="s">
        <v>48</v>
      </c>
      <c r="C17" s="27">
        <f t="shared" si="3"/>
        <v>10000</v>
      </c>
      <c r="D17" s="27">
        <v>0</v>
      </c>
      <c r="E17" s="27">
        <v>10000</v>
      </c>
      <c r="F17" s="11"/>
      <c r="G17" s="11"/>
      <c r="H17" s="11"/>
      <c r="I17" s="11"/>
      <c r="J17" s="11"/>
      <c r="K17" s="11"/>
      <c r="L17" s="11"/>
    </row>
    <row r="18" spans="1:12" s="4" customFormat="1" ht="24.95" customHeight="1" x14ac:dyDescent="0.25">
      <c r="A18" s="46">
        <v>6</v>
      </c>
      <c r="B18" s="12" t="s">
        <v>49</v>
      </c>
      <c r="C18" s="27">
        <f t="shared" si="3"/>
        <v>18100</v>
      </c>
      <c r="D18" s="27">
        <v>0</v>
      </c>
      <c r="E18" s="27">
        <f>6100+5000+7000</f>
        <v>18100</v>
      </c>
      <c r="F18" s="11"/>
      <c r="G18" s="11"/>
      <c r="H18" s="11"/>
      <c r="I18" s="11"/>
      <c r="J18" s="11"/>
      <c r="K18" s="11"/>
      <c r="L18" s="11"/>
    </row>
    <row r="19" spans="1:12" s="4" customFormat="1" ht="24.95" customHeight="1" x14ac:dyDescent="0.25">
      <c r="A19" s="46">
        <v>7</v>
      </c>
      <c r="B19" s="12" t="s">
        <v>50</v>
      </c>
      <c r="C19" s="27">
        <f t="shared" si="3"/>
        <v>35000</v>
      </c>
      <c r="D19" s="27">
        <v>0</v>
      </c>
      <c r="E19" s="27">
        <v>35000</v>
      </c>
      <c r="F19" s="11"/>
      <c r="G19" s="11"/>
      <c r="H19" s="11"/>
      <c r="I19" s="11"/>
      <c r="J19" s="11"/>
      <c r="K19" s="11"/>
      <c r="L19" s="11"/>
    </row>
    <row r="20" spans="1:12" s="4" customFormat="1" ht="24.95" customHeight="1" x14ac:dyDescent="0.25">
      <c r="A20" s="46">
        <v>8</v>
      </c>
      <c r="B20" s="12" t="s">
        <v>51</v>
      </c>
      <c r="C20" s="27">
        <f t="shared" si="3"/>
        <v>0</v>
      </c>
      <c r="D20" s="27">
        <v>0</v>
      </c>
      <c r="E20" s="27">
        <v>0</v>
      </c>
      <c r="F20" s="11"/>
      <c r="G20" s="11"/>
      <c r="H20" s="11"/>
      <c r="I20" s="11"/>
      <c r="J20" s="11"/>
      <c r="K20" s="11"/>
      <c r="L20" s="11"/>
    </row>
    <row r="21" spans="1:12" s="4" customFormat="1" ht="24.95" customHeight="1" x14ac:dyDescent="0.25">
      <c r="A21" s="46">
        <v>9</v>
      </c>
      <c r="B21" s="12" t="s">
        <v>52</v>
      </c>
      <c r="C21" s="27">
        <f t="shared" si="3"/>
        <v>3420000</v>
      </c>
      <c r="D21" s="27">
        <f>3120000+300000</f>
        <v>3420000</v>
      </c>
      <c r="E21" s="27">
        <v>0</v>
      </c>
      <c r="F21" s="11"/>
      <c r="G21" s="11"/>
      <c r="H21" s="11"/>
      <c r="I21" s="11"/>
      <c r="J21" s="11"/>
      <c r="K21" s="11"/>
      <c r="L21" s="11"/>
    </row>
    <row r="22" spans="1:12" s="4" customFormat="1" ht="24.95" customHeight="1" x14ac:dyDescent="0.25">
      <c r="A22" s="46">
        <v>10</v>
      </c>
      <c r="B22" s="12" t="s">
        <v>55</v>
      </c>
      <c r="C22" s="27">
        <f t="shared" si="3"/>
        <v>3234520</v>
      </c>
      <c r="D22" s="27">
        <v>0</v>
      </c>
      <c r="E22" s="27">
        <f>1834114+521333+817117+26456+35500</f>
        <v>3234520</v>
      </c>
      <c r="F22" s="11"/>
      <c r="G22" s="11"/>
      <c r="H22" s="11"/>
      <c r="I22" s="11"/>
      <c r="J22" s="11"/>
      <c r="K22" s="11"/>
      <c r="L22" s="11"/>
    </row>
    <row r="23" spans="1:12" s="4" customFormat="1" ht="24.95" customHeight="1" x14ac:dyDescent="0.25">
      <c r="A23" s="46">
        <v>11</v>
      </c>
      <c r="B23" s="12" t="s">
        <v>53</v>
      </c>
      <c r="C23" s="27">
        <f t="shared" si="3"/>
        <v>27000</v>
      </c>
      <c r="D23" s="27">
        <v>0</v>
      </c>
      <c r="E23" s="27">
        <v>27000</v>
      </c>
      <c r="F23" s="11"/>
      <c r="G23" s="11"/>
      <c r="H23" s="11"/>
      <c r="I23" s="11"/>
      <c r="J23" s="11"/>
      <c r="K23" s="11"/>
      <c r="L23" s="11"/>
    </row>
    <row r="24" spans="1:12" s="4" customFormat="1" ht="24.95" customHeight="1" x14ac:dyDescent="0.25">
      <c r="A24" s="46">
        <v>12</v>
      </c>
      <c r="B24" s="12" t="s">
        <v>54</v>
      </c>
      <c r="C24" s="27">
        <f t="shared" si="3"/>
        <v>17100</v>
      </c>
      <c r="D24" s="27">
        <v>0</v>
      </c>
      <c r="E24" s="27">
        <v>17100</v>
      </c>
      <c r="F24" s="11"/>
      <c r="G24" s="11"/>
      <c r="H24" s="11"/>
      <c r="I24" s="11"/>
      <c r="J24" s="11"/>
      <c r="K24" s="11"/>
      <c r="L24" s="11"/>
    </row>
    <row r="25" spans="1:12" s="4" customFormat="1" ht="24.95" customHeight="1" x14ac:dyDescent="0.25">
      <c r="A25" s="46">
        <v>13</v>
      </c>
      <c r="B25" s="12" t="s">
        <v>100</v>
      </c>
      <c r="C25" s="27">
        <f t="shared" si="3"/>
        <v>65000</v>
      </c>
      <c r="D25" s="27">
        <v>0</v>
      </c>
      <c r="E25" s="27">
        <v>65000</v>
      </c>
      <c r="F25" s="11"/>
      <c r="G25" s="11"/>
      <c r="H25" s="11"/>
      <c r="I25" s="11"/>
      <c r="J25" s="11"/>
      <c r="K25" s="11"/>
      <c r="L25" s="11"/>
    </row>
    <row r="27" spans="1:12" ht="15.75" customHeight="1" x14ac:dyDescent="0.25">
      <c r="B27" s="3"/>
      <c r="C27" s="18"/>
      <c r="E27" s="34"/>
    </row>
    <row r="28" spans="1:12" ht="15.75" customHeight="1" x14ac:dyDescent="0.25">
      <c r="B28" s="8"/>
      <c r="C28" s="18"/>
      <c r="E28" s="35"/>
    </row>
    <row r="29" spans="1:12" ht="15.75" customHeight="1" x14ac:dyDescent="0.25">
      <c r="B29" s="5"/>
      <c r="C29" s="18"/>
      <c r="E29" s="35"/>
    </row>
    <row r="30" spans="1:12" ht="15.75" customHeight="1" x14ac:dyDescent="0.25">
      <c r="B30" s="5"/>
      <c r="C30" s="18"/>
      <c r="E30" s="36"/>
    </row>
    <row r="35" spans="5:5" x14ac:dyDescent="0.25">
      <c r="E35" s="37"/>
    </row>
  </sheetData>
  <mergeCells count="8">
    <mergeCell ref="B1:B2"/>
    <mergeCell ref="C1:D2"/>
    <mergeCell ref="A6:A7"/>
    <mergeCell ref="B6:B7"/>
    <mergeCell ref="C6:E6"/>
    <mergeCell ref="A3:E3"/>
    <mergeCell ref="A4:E4"/>
    <mergeCell ref="D5:E5"/>
  </mergeCells>
  <pageMargins left="0.25" right="0.25" top="0.5" bottom="0.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workbookViewId="0">
      <selection activeCell="B5" sqref="B5"/>
    </sheetView>
  </sheetViews>
  <sheetFormatPr defaultRowHeight="15.75" x14ac:dyDescent="0.25"/>
  <cols>
    <col min="1" max="1" width="32.125" style="1" customWidth="1"/>
    <col min="2" max="2" width="12.625" style="38" customWidth="1"/>
    <col min="3" max="3" width="12.375" style="18" customWidth="1"/>
    <col min="4" max="4" width="11.125" style="18" customWidth="1"/>
    <col min="5" max="5" width="9.625" style="18" customWidth="1"/>
    <col min="6" max="6" width="11.375" style="18" customWidth="1"/>
    <col min="7" max="7" width="11.875" style="18" customWidth="1"/>
    <col min="8" max="8" width="12.625" style="18" customWidth="1"/>
    <col min="9" max="9" width="12.375" style="18" customWidth="1"/>
    <col min="10" max="10" width="9" style="18" customWidth="1"/>
    <col min="11" max="16384" width="9" style="1"/>
  </cols>
  <sheetData>
    <row r="1" spans="1:10" ht="15.75" customHeight="1" x14ac:dyDescent="0.25">
      <c r="A1" s="64" t="s">
        <v>28</v>
      </c>
      <c r="H1" s="53" t="s">
        <v>56</v>
      </c>
      <c r="I1" s="53"/>
    </row>
    <row r="2" spans="1:10" ht="10.5" customHeight="1" x14ac:dyDescent="0.25">
      <c r="A2" s="64"/>
      <c r="H2" s="53"/>
      <c r="I2" s="53"/>
    </row>
    <row r="3" spans="1:10" ht="21.75" customHeight="1" x14ac:dyDescent="0.25">
      <c r="A3" s="82" t="s">
        <v>33</v>
      </c>
      <c r="B3" s="82"/>
      <c r="C3" s="82"/>
      <c r="D3" s="82"/>
      <c r="E3" s="82"/>
      <c r="F3" s="82"/>
      <c r="G3" s="82"/>
      <c r="H3" s="82"/>
      <c r="I3" s="82"/>
      <c r="J3" s="82"/>
    </row>
    <row r="4" spans="1:10" ht="17.25" customHeight="1" x14ac:dyDescent="0.25">
      <c r="A4" s="83" t="s">
        <v>29</v>
      </c>
      <c r="B4" s="83"/>
      <c r="C4" s="83"/>
      <c r="D4" s="83"/>
      <c r="E4" s="83"/>
      <c r="F4" s="83"/>
      <c r="G4" s="83"/>
      <c r="H4" s="83"/>
      <c r="I4" s="83"/>
      <c r="J4" s="83"/>
    </row>
    <row r="5" spans="1:10" x14ac:dyDescent="0.25">
      <c r="H5" s="73" t="s">
        <v>0</v>
      </c>
      <c r="I5" s="73"/>
      <c r="J5" s="73"/>
    </row>
    <row r="6" spans="1:10" ht="17.25" customHeight="1" x14ac:dyDescent="0.25">
      <c r="A6" s="80" t="s">
        <v>16</v>
      </c>
      <c r="B6" s="80" t="s">
        <v>112</v>
      </c>
      <c r="C6" s="81" t="s">
        <v>17</v>
      </c>
      <c r="D6" s="81"/>
      <c r="E6" s="75" t="s">
        <v>71</v>
      </c>
      <c r="F6" s="75" t="s">
        <v>70</v>
      </c>
      <c r="G6" s="77" t="s">
        <v>66</v>
      </c>
      <c r="H6" s="78"/>
      <c r="I6" s="78"/>
      <c r="J6" s="79"/>
    </row>
    <row r="7" spans="1:10" ht="66" customHeight="1" x14ac:dyDescent="0.25">
      <c r="A7" s="80"/>
      <c r="B7" s="80"/>
      <c r="C7" s="50" t="s">
        <v>15</v>
      </c>
      <c r="D7" s="50" t="s">
        <v>18</v>
      </c>
      <c r="E7" s="76"/>
      <c r="F7" s="76"/>
      <c r="G7" s="50" t="s">
        <v>15</v>
      </c>
      <c r="H7" s="50" t="s">
        <v>19</v>
      </c>
      <c r="I7" s="50" t="s">
        <v>20</v>
      </c>
      <c r="J7" s="50" t="s">
        <v>109</v>
      </c>
    </row>
    <row r="8" spans="1:10" s="2" customFormat="1" ht="21.75" customHeight="1" x14ac:dyDescent="0.25">
      <c r="A8" s="14" t="s">
        <v>21</v>
      </c>
      <c r="B8" s="9"/>
      <c r="C8" s="26">
        <f>C9+C17</f>
        <v>21510000</v>
      </c>
      <c r="D8" s="26"/>
      <c r="E8" s="26"/>
      <c r="F8" s="26">
        <f t="shared" ref="F8:I8" si="0">F9+F17</f>
        <v>6826472</v>
      </c>
      <c r="G8" s="26">
        <f>H8+I8+J8</f>
        <v>5420000</v>
      </c>
      <c r="H8" s="26"/>
      <c r="I8" s="26">
        <f t="shared" si="0"/>
        <v>5420000</v>
      </c>
      <c r="J8" s="26"/>
    </row>
    <row r="9" spans="1:10" ht="24.95" customHeight="1" x14ac:dyDescent="0.25">
      <c r="A9" s="10" t="s">
        <v>22</v>
      </c>
      <c r="B9" s="9"/>
      <c r="C9" s="26">
        <f>SUM(C10:C13)</f>
        <v>14310000</v>
      </c>
      <c r="D9" s="26"/>
      <c r="E9" s="26"/>
      <c r="F9" s="26">
        <f t="shared" ref="F9:I9" si="1">SUM(F10:F13)</f>
        <v>6826472</v>
      </c>
      <c r="G9" s="26">
        <f t="shared" ref="G9:G26" si="2">H9+I9+J9</f>
        <v>3400000</v>
      </c>
      <c r="H9" s="26"/>
      <c r="I9" s="26">
        <f t="shared" si="1"/>
        <v>3400000</v>
      </c>
      <c r="J9" s="26"/>
    </row>
    <row r="10" spans="1:10" ht="24.95" customHeight="1" x14ac:dyDescent="0.25">
      <c r="A10" s="12" t="s">
        <v>68</v>
      </c>
      <c r="B10" s="9" t="s">
        <v>69</v>
      </c>
      <c r="C10" s="22">
        <v>8810000</v>
      </c>
      <c r="D10" s="22"/>
      <c r="E10" s="22"/>
      <c r="F10" s="22">
        <v>2685304</v>
      </c>
      <c r="G10" s="26">
        <f t="shared" si="2"/>
        <v>2900000</v>
      </c>
      <c r="H10" s="22"/>
      <c r="I10" s="22">
        <v>2900000</v>
      </c>
      <c r="J10" s="22"/>
    </row>
    <row r="11" spans="1:10" ht="24.95" customHeight="1" x14ac:dyDescent="0.25">
      <c r="A11" s="12" t="s">
        <v>72</v>
      </c>
      <c r="B11" s="9" t="s">
        <v>69</v>
      </c>
      <c r="C11" s="22">
        <v>1360000</v>
      </c>
      <c r="D11" s="22"/>
      <c r="E11" s="22"/>
      <c r="F11" s="22">
        <v>850000</v>
      </c>
      <c r="G11" s="26">
        <f t="shared" si="2"/>
        <v>200000</v>
      </c>
      <c r="H11" s="22"/>
      <c r="I11" s="22">
        <v>200000</v>
      </c>
      <c r="J11" s="22"/>
    </row>
    <row r="12" spans="1:10" ht="24.95" customHeight="1" x14ac:dyDescent="0.25">
      <c r="A12" s="12" t="s">
        <v>73</v>
      </c>
      <c r="B12" s="9" t="s">
        <v>69</v>
      </c>
      <c r="C12" s="22">
        <v>1470000</v>
      </c>
      <c r="D12" s="22"/>
      <c r="E12" s="22"/>
      <c r="F12" s="22">
        <v>900000</v>
      </c>
      <c r="G12" s="26">
        <f t="shared" si="2"/>
        <v>200000</v>
      </c>
      <c r="H12" s="22"/>
      <c r="I12" s="22">
        <v>200000</v>
      </c>
      <c r="J12" s="22"/>
    </row>
    <row r="13" spans="1:10" ht="34.5" customHeight="1" x14ac:dyDescent="0.25">
      <c r="A13" s="12" t="s">
        <v>74</v>
      </c>
      <c r="B13" s="9" t="s">
        <v>111</v>
      </c>
      <c r="C13" s="22">
        <v>2670000</v>
      </c>
      <c r="D13" s="22"/>
      <c r="E13" s="22"/>
      <c r="F13" s="51">
        <v>2391168</v>
      </c>
      <c r="G13" s="26">
        <f t="shared" si="2"/>
        <v>100000</v>
      </c>
      <c r="H13" s="22"/>
      <c r="I13" s="22">
        <v>100000</v>
      </c>
      <c r="J13" s="22"/>
    </row>
    <row r="14" spans="1:10" ht="24.95" customHeight="1" x14ac:dyDescent="0.25">
      <c r="A14" s="12" t="s">
        <v>23</v>
      </c>
      <c r="B14" s="9"/>
      <c r="C14" s="22"/>
      <c r="D14" s="22"/>
      <c r="E14" s="22"/>
      <c r="F14" s="22"/>
      <c r="G14" s="26">
        <f t="shared" si="2"/>
        <v>0</v>
      </c>
      <c r="H14" s="22"/>
      <c r="I14" s="22"/>
      <c r="J14" s="22"/>
    </row>
    <row r="15" spans="1:10" ht="24.95" hidden="1" customHeight="1" x14ac:dyDescent="0.25">
      <c r="A15" s="12" t="s">
        <v>13</v>
      </c>
      <c r="B15" s="9"/>
      <c r="C15" s="22"/>
      <c r="D15" s="22"/>
      <c r="E15" s="22"/>
      <c r="F15" s="22"/>
      <c r="G15" s="26">
        <f t="shared" si="2"/>
        <v>0</v>
      </c>
      <c r="H15" s="22"/>
      <c r="I15" s="22"/>
      <c r="J15" s="22"/>
    </row>
    <row r="16" spans="1:10" ht="24.95" hidden="1" customHeight="1" x14ac:dyDescent="0.25">
      <c r="A16" s="12" t="s">
        <v>13</v>
      </c>
      <c r="B16" s="9"/>
      <c r="C16" s="22"/>
      <c r="D16" s="22"/>
      <c r="E16" s="22"/>
      <c r="F16" s="22"/>
      <c r="G16" s="26">
        <f t="shared" si="2"/>
        <v>0</v>
      </c>
      <c r="H16" s="22"/>
      <c r="I16" s="22"/>
      <c r="J16" s="22"/>
    </row>
    <row r="17" spans="1:10" ht="24.95" customHeight="1" x14ac:dyDescent="0.25">
      <c r="A17" s="10" t="s">
        <v>24</v>
      </c>
      <c r="B17" s="9"/>
      <c r="C17" s="26">
        <f>SUM(C18:C21)</f>
        <v>7200000</v>
      </c>
      <c r="D17" s="26"/>
      <c r="E17" s="26"/>
      <c r="F17" s="26">
        <f t="shared" ref="F17:I17" si="3">SUM(F18:F21)</f>
        <v>0</v>
      </c>
      <c r="G17" s="26">
        <f t="shared" si="2"/>
        <v>2020000</v>
      </c>
      <c r="H17" s="26">
        <f t="shared" si="3"/>
        <v>0</v>
      </c>
      <c r="I17" s="26">
        <f t="shared" si="3"/>
        <v>2020000</v>
      </c>
      <c r="J17" s="26"/>
    </row>
    <row r="18" spans="1:10" ht="32.25" customHeight="1" x14ac:dyDescent="0.25">
      <c r="A18" s="12" t="s">
        <v>64</v>
      </c>
      <c r="B18" s="9" t="s">
        <v>65</v>
      </c>
      <c r="C18" s="22">
        <v>3200000</v>
      </c>
      <c r="D18" s="22"/>
      <c r="E18" s="22"/>
      <c r="F18" s="22">
        <v>0</v>
      </c>
      <c r="G18" s="26">
        <f t="shared" si="2"/>
        <v>600000</v>
      </c>
      <c r="H18" s="22"/>
      <c r="I18" s="22">
        <v>600000</v>
      </c>
      <c r="J18" s="22"/>
    </row>
    <row r="19" spans="1:10" ht="41.25" customHeight="1" x14ac:dyDescent="0.25">
      <c r="A19" s="12" t="s">
        <v>110</v>
      </c>
      <c r="B19" s="9" t="s">
        <v>65</v>
      </c>
      <c r="C19" s="22">
        <v>900000</v>
      </c>
      <c r="D19" s="22"/>
      <c r="E19" s="22"/>
      <c r="F19" s="22">
        <v>0</v>
      </c>
      <c r="G19" s="26">
        <f t="shared" si="2"/>
        <v>350000</v>
      </c>
      <c r="H19" s="22"/>
      <c r="I19" s="22">
        <v>350000</v>
      </c>
      <c r="J19" s="22"/>
    </row>
    <row r="20" spans="1:10" ht="36.75" customHeight="1" x14ac:dyDescent="0.25">
      <c r="A20" s="12" t="s">
        <v>113</v>
      </c>
      <c r="B20" s="9" t="s">
        <v>65</v>
      </c>
      <c r="C20" s="22">
        <v>1100000</v>
      </c>
      <c r="D20" s="22"/>
      <c r="E20" s="22"/>
      <c r="F20" s="22">
        <v>0</v>
      </c>
      <c r="G20" s="26">
        <f t="shared" si="2"/>
        <v>450000</v>
      </c>
      <c r="H20" s="22"/>
      <c r="I20" s="22">
        <v>450000</v>
      </c>
      <c r="J20" s="22"/>
    </row>
    <row r="21" spans="1:10" ht="36.75" customHeight="1" x14ac:dyDescent="0.25">
      <c r="A21" s="12" t="s">
        <v>67</v>
      </c>
      <c r="B21" s="9" t="s">
        <v>65</v>
      </c>
      <c r="C21" s="22">
        <v>2000000</v>
      </c>
      <c r="D21" s="22"/>
      <c r="E21" s="22"/>
      <c r="F21" s="22"/>
      <c r="G21" s="26">
        <f t="shared" si="2"/>
        <v>620000</v>
      </c>
      <c r="H21" s="22"/>
      <c r="I21" s="22">
        <v>620000</v>
      </c>
      <c r="J21" s="22"/>
    </row>
    <row r="22" spans="1:10" ht="24.95" customHeight="1" x14ac:dyDescent="0.25">
      <c r="A22" s="12" t="s">
        <v>23</v>
      </c>
      <c r="B22" s="9"/>
      <c r="C22" s="22"/>
      <c r="D22" s="22"/>
      <c r="E22" s="22"/>
      <c r="F22" s="22"/>
      <c r="G22" s="26">
        <f t="shared" si="2"/>
        <v>0</v>
      </c>
      <c r="H22" s="22"/>
      <c r="I22" s="22"/>
      <c r="J22" s="22"/>
    </row>
    <row r="23" spans="1:10" ht="24.95" hidden="1" customHeight="1" x14ac:dyDescent="0.25">
      <c r="A23" s="12" t="s">
        <v>13</v>
      </c>
      <c r="B23" s="9"/>
      <c r="C23" s="22"/>
      <c r="D23" s="22"/>
      <c r="E23" s="22"/>
      <c r="F23" s="22"/>
      <c r="G23" s="26">
        <f t="shared" si="2"/>
        <v>0</v>
      </c>
      <c r="H23" s="22"/>
      <c r="I23" s="22"/>
      <c r="J23" s="22"/>
    </row>
    <row r="24" spans="1:10" ht="24.95" hidden="1" customHeight="1" x14ac:dyDescent="0.25">
      <c r="A24" s="12" t="s">
        <v>13</v>
      </c>
      <c r="B24" s="9"/>
      <c r="C24" s="22"/>
      <c r="D24" s="22"/>
      <c r="E24" s="22"/>
      <c r="F24" s="22"/>
      <c r="G24" s="26">
        <f t="shared" si="2"/>
        <v>0</v>
      </c>
      <c r="H24" s="22"/>
      <c r="I24" s="22"/>
      <c r="J24" s="22"/>
    </row>
    <row r="25" spans="1:10" ht="24.95" hidden="1" customHeight="1" x14ac:dyDescent="0.25">
      <c r="A25" s="12" t="s">
        <v>13</v>
      </c>
      <c r="B25" s="9"/>
      <c r="C25" s="22"/>
      <c r="D25" s="22"/>
      <c r="E25" s="22"/>
      <c r="F25" s="22"/>
      <c r="G25" s="26">
        <f t="shared" si="2"/>
        <v>0</v>
      </c>
      <c r="H25" s="22"/>
      <c r="I25" s="22"/>
      <c r="J25" s="22"/>
    </row>
    <row r="26" spans="1:10" ht="24.95" hidden="1" customHeight="1" x14ac:dyDescent="0.25">
      <c r="A26" s="12" t="s">
        <v>14</v>
      </c>
      <c r="B26" s="9"/>
      <c r="C26" s="22"/>
      <c r="D26" s="22"/>
      <c r="E26" s="22"/>
      <c r="F26" s="22"/>
      <c r="G26" s="48">
        <f t="shared" si="2"/>
        <v>0</v>
      </c>
      <c r="H26" s="22"/>
      <c r="I26" s="22"/>
      <c r="J26" s="22"/>
    </row>
    <row r="27" spans="1:10" x14ac:dyDescent="0.25">
      <c r="A27" s="33" t="s">
        <v>25</v>
      </c>
      <c r="G27" s="49"/>
    </row>
    <row r="28" spans="1:10" x14ac:dyDescent="0.25">
      <c r="A28" s="15"/>
      <c r="D28" s="34"/>
      <c r="E28" s="34"/>
      <c r="F28" s="34"/>
      <c r="G28" s="34"/>
      <c r="H28" s="52"/>
      <c r="I28" s="52"/>
      <c r="J28" s="52"/>
    </row>
    <row r="29" spans="1:10" x14ac:dyDescent="0.25">
      <c r="A29" s="13"/>
      <c r="D29" s="35"/>
      <c r="E29" s="35"/>
      <c r="F29" s="35"/>
      <c r="G29" s="35"/>
      <c r="H29" s="53"/>
      <c r="I29" s="53"/>
      <c r="J29" s="53"/>
    </row>
    <row r="30" spans="1:10" x14ac:dyDescent="0.25">
      <c r="A30" s="5"/>
      <c r="D30" s="35"/>
      <c r="E30" s="35"/>
      <c r="F30" s="35"/>
      <c r="G30" s="35"/>
      <c r="H30" s="53"/>
      <c r="I30" s="53"/>
      <c r="J30" s="53"/>
    </row>
    <row r="31" spans="1:10" x14ac:dyDescent="0.25">
      <c r="A31" s="5"/>
      <c r="D31" s="36"/>
      <c r="E31" s="36"/>
      <c r="F31" s="36"/>
      <c r="G31" s="36"/>
      <c r="H31" s="54"/>
      <c r="I31" s="54"/>
      <c r="J31" s="54"/>
    </row>
    <row r="36" spans="4:10" x14ac:dyDescent="0.25">
      <c r="D36" s="37"/>
      <c r="E36" s="37"/>
      <c r="F36" s="37"/>
      <c r="G36" s="37"/>
      <c r="H36" s="74"/>
      <c r="I36" s="74"/>
      <c r="J36" s="74"/>
    </row>
  </sheetData>
  <mergeCells count="16">
    <mergeCell ref="A1:A2"/>
    <mergeCell ref="H1:I2"/>
    <mergeCell ref="A3:J3"/>
    <mergeCell ref="A4:J4"/>
    <mergeCell ref="F6:F7"/>
    <mergeCell ref="G6:J6"/>
    <mergeCell ref="A6:A7"/>
    <mergeCell ref="B6:B7"/>
    <mergeCell ref="C6:D6"/>
    <mergeCell ref="E6:E7"/>
    <mergeCell ref="H5:J5"/>
    <mergeCell ref="H29:J29"/>
    <mergeCell ref="H30:J30"/>
    <mergeCell ref="H31:J31"/>
    <mergeCell ref="H36:J36"/>
    <mergeCell ref="H28:J28"/>
  </mergeCells>
  <phoneticPr fontId="13" type="noConversion"/>
  <pageMargins left="0" right="0" top="0.5" bottom="0.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Mẫu số 108</vt:lpstr>
      <vt:lpstr>Mẫu số 109</vt:lpstr>
      <vt:lpstr>Mẫu số 110</vt:lpstr>
      <vt:lpstr>Mẫu số 111</vt:lpstr>
      <vt:lpstr>'Mẫu số 108'!chuong_phuluc_2</vt:lpstr>
      <vt:lpstr>'Mẫu số 108'!chuong_phuluc_2_name</vt:lpstr>
      <vt:lpstr>'Mẫu số 109'!chuong_phuluc_3_name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This PC</cp:lastModifiedBy>
  <cp:lastPrinted>2021-01-15T09:06:16Z</cp:lastPrinted>
  <dcterms:created xsi:type="dcterms:W3CDTF">2021-01-04T00:39:02Z</dcterms:created>
  <dcterms:modified xsi:type="dcterms:W3CDTF">2021-01-22T06:26:37Z</dcterms:modified>
</cp:coreProperties>
</file>