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1840" windowHeight="13140"/>
  </bookViews>
  <sheets>
    <sheet name="Mẫu số 108" sheetId="1" r:id="rId1"/>
    <sheet name="Mẫu số 109" sheetId="2" r:id="rId2"/>
    <sheet name="Mẫu số 110" sheetId="3" r:id="rId3"/>
    <sheet name="Mẫu số 111" sheetId="4" r:id="rId4"/>
  </sheets>
  <definedNames>
    <definedName name="chuong_phuluc_2" localSheetId="0">'Mẫu số 108'!$C$2</definedName>
    <definedName name="chuong_phuluc_2_name" localSheetId="0">'Mẫu số 108'!$A$5</definedName>
    <definedName name="chuong_phuluc_3_name" localSheetId="1">'Mẫu số 109'!$B$3</definedName>
    <definedName name="chuong_phuluc_4_name" localSheetId="2">'Mẫu số 110'!#REF!</definedName>
    <definedName name="chuong_phuluc_5_name" localSheetId="3">'Mẫu số 111'!#REF!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9" i="4" l="1"/>
  <c r="I9" i="4"/>
  <c r="G27" i="4"/>
  <c r="G22" i="4"/>
  <c r="C21" i="4" l="1"/>
  <c r="I21" i="4" l="1"/>
  <c r="H21" i="4"/>
  <c r="G23" i="4"/>
  <c r="G24" i="4"/>
  <c r="G26" i="4"/>
  <c r="G28" i="4"/>
  <c r="G29" i="4"/>
  <c r="G21" i="4"/>
  <c r="E17" i="3"/>
  <c r="D10" i="2"/>
  <c r="D23" i="2"/>
  <c r="G10" i="4" l="1"/>
  <c r="G11" i="4"/>
  <c r="G12" i="4"/>
  <c r="G13" i="4"/>
  <c r="G14" i="4"/>
  <c r="G15" i="4"/>
  <c r="G16" i="4"/>
  <c r="G17" i="4"/>
  <c r="G18" i="4"/>
  <c r="G19" i="4"/>
  <c r="G20" i="4"/>
  <c r="D10" i="1"/>
  <c r="C22" i="3"/>
  <c r="C14" i="3"/>
  <c r="D11" i="3"/>
  <c r="D10" i="3" s="1"/>
  <c r="E11" i="3"/>
  <c r="E10" i="3" s="1"/>
  <c r="C12" i="3"/>
  <c r="C11" i="3" s="1"/>
  <c r="C13" i="3"/>
  <c r="C15" i="3"/>
  <c r="C16" i="3"/>
  <c r="C17" i="3"/>
  <c r="C18" i="3"/>
  <c r="C19" i="3"/>
  <c r="C20" i="3"/>
  <c r="C23" i="3"/>
  <c r="C24" i="3"/>
  <c r="C25" i="3"/>
  <c r="C9" i="4"/>
  <c r="D17" i="2"/>
  <c r="D11" i="2"/>
  <c r="F12" i="1"/>
  <c r="B12" i="1"/>
  <c r="D11" i="1" l="1"/>
  <c r="D9" i="1" s="1"/>
  <c r="D16" i="2"/>
  <c r="B10" i="1"/>
  <c r="I8" i="4"/>
  <c r="C8" i="4"/>
  <c r="F8" i="4"/>
  <c r="G9" i="4"/>
  <c r="C21" i="3"/>
  <c r="G8" i="4" l="1"/>
  <c r="C10" i="3"/>
  <c r="B11" i="1"/>
  <c r="B9" i="1"/>
</calcChain>
</file>

<file path=xl/sharedStrings.xml><?xml version="1.0" encoding="utf-8"?>
<sst xmlns="http://schemas.openxmlformats.org/spreadsheetml/2006/main" count="153" uniqueCount="116">
  <si>
    <t>Đơn vị: 1.000 đồng</t>
  </si>
  <si>
    <t>I. Các khoản thu xã hưởng 100%</t>
  </si>
  <si>
    <t>I. Chi đầu tư phát triển</t>
  </si>
  <si>
    <t>II. Chi thường xuyên</t>
  </si>
  <si>
    <t>III. Thu bổ sung</t>
  </si>
  <si>
    <t>- Bổ sung cân đối ngân sách</t>
  </si>
  <si>
    <t>- Bổ sung có mục tiêu</t>
  </si>
  <si>
    <t>III. Dự phòng</t>
  </si>
  <si>
    <t>IV. Thu chuyển nguồn</t>
  </si>
  <si>
    <r>
      <t>II. Các khoản thu phân chia theo tỷ lệ</t>
    </r>
    <r>
      <rPr>
        <vertAlign val="superscript"/>
        <sz val="12"/>
        <color theme="1"/>
        <rFont val="Times New Roman"/>
        <family val="1"/>
      </rPr>
      <t>(1)</t>
    </r>
  </si>
  <si>
    <r>
      <t>Ghi chú</t>
    </r>
    <r>
      <rPr>
        <sz val="12"/>
        <color theme="1"/>
        <rFont val="Times New Roman"/>
        <family val="1"/>
      </rPr>
      <t>: (1) Bao gồm 4 khoản thu từ thuế, lệ phí Luật NSNN quy định cho ngân sách xã hưởng và những khoản thu ngân sách địa phương được hưởng có phân chia theo tỷ lệ phần trăm (%) cho xã</t>
    </r>
  </si>
  <si>
    <t>Thu NSNN</t>
  </si>
  <si>
    <t>Thu NSX</t>
  </si>
  <si>
    <t>-</t>
  </si>
  <si>
    <t>...</t>
  </si>
  <si>
    <t>Tổng số</t>
  </si>
  <si>
    <t>Tên công trình</t>
  </si>
  <si>
    <t>Tổng dự toán được duyệt</t>
  </si>
  <si>
    <t>Trong đó nguồn đóng góp của dân</t>
  </si>
  <si>
    <t>Trong đó thanh toán khối lượng năm trước</t>
  </si>
  <si>
    <t>Nguồn cân đối ngân sách</t>
  </si>
  <si>
    <t>TỔNG SỐ</t>
  </si>
  <si>
    <t>1. Công trình chuyển tiếp</t>
  </si>
  <si>
    <t>2. Công trình khởi công mới</t>
  </si>
  <si>
    <t>Biểu số 108/CK TC-NSNN</t>
  </si>
  <si>
    <t>UBND xã Lộc Sơn</t>
  </si>
  <si>
    <t>(Dự toán đã được Hội đồng nhân dân quyết định)</t>
  </si>
  <si>
    <t>Biểu số 109/CK TC-NSNN</t>
  </si>
  <si>
    <t>Biểu số 110/CK TC-NSNN</t>
  </si>
  <si>
    <t>ĐẦU TƯ PHÁT TRIỂN</t>
  </si>
  <si>
    <t>THƯỜNG 
XUYÊN</t>
  </si>
  <si>
    <t>TỔNG 
SỐ</t>
  </si>
  <si>
    <t>TỔNG CHI</t>
  </si>
  <si>
    <t>A</t>
  </si>
  <si>
    <t>B</t>
  </si>
  <si>
    <t>STT</t>
  </si>
  <si>
    <t>1=2+3</t>
  </si>
  <si>
    <t>Trong đó</t>
  </si>
  <si>
    <t>Chi giáo dục</t>
  </si>
  <si>
    <t>Chi ứng dụng, chuyển giao công nghệ</t>
  </si>
  <si>
    <t>Chi y tế</t>
  </si>
  <si>
    <t>Chi văn hóa, thông tin</t>
  </si>
  <si>
    <t>Chi phát thanh, truyền thanh</t>
  </si>
  <si>
    <t>Chi thể dục, thể thao</t>
  </si>
  <si>
    <t>Chi các hoạt động kinh tế</t>
  </si>
  <si>
    <t xml:space="preserve"> Chi cho công tác xã hội</t>
  </si>
  <si>
    <t>Chi khác</t>
  </si>
  <si>
    <t>Chi hoạt động của cơ quản lý Nhà nước, Đảng, đoàn thể</t>
  </si>
  <si>
    <t>Biểu số 111/CK TC-NSNN</t>
  </si>
  <si>
    <t>2</t>
  </si>
  <si>
    <t>Thuế sử dụng đất nông nghiệp thu từ hộ gia đình</t>
  </si>
  <si>
    <t>Thuế thu nhập cá nhân hộ cá thể</t>
  </si>
  <si>
    <t>Thu tiền sử dụng đất</t>
  </si>
  <si>
    <t>2. Các khoản thu phân chia theo tỷ lệ phần trăm (%)</t>
  </si>
  <si>
    <t xml:space="preserve"> Lệ phí trước bạ nhà, đất</t>
  </si>
  <si>
    <t xml:space="preserve"> Lệ phí môn bài thu từ cá nhân, hộ kinh doanh</t>
  </si>
  <si>
    <t>2021 - 2023</t>
  </si>
  <si>
    <t>2020 - 2022</t>
  </si>
  <si>
    <t>TỔNG SỐ THU</t>
  </si>
  <si>
    <t>3</t>
  </si>
  <si>
    <t>4</t>
  </si>
  <si>
    <t>NỘI DUNG</t>
  </si>
  <si>
    <t>I</t>
  </si>
  <si>
    <t>Các khoản thu 100%</t>
  </si>
  <si>
    <t>Phí, lệ phí</t>
  </si>
  <si>
    <t>II</t>
  </si>
  <si>
    <t xml:space="preserve"> Các khoản thu phân chia</t>
  </si>
  <si>
    <t>III</t>
  </si>
  <si>
    <t>IV</t>
  </si>
  <si>
    <t>V</t>
  </si>
  <si>
    <t>VI</t>
  </si>
  <si>
    <t>Thu viện trợ không hoàn lại trực tiếp cho xã (nếu có)</t>
  </si>
  <si>
    <t>Các khoản thu phân chia khác do cấp tỉnh quy định</t>
  </si>
  <si>
    <t>Thu chuyển nguồn</t>
  </si>
  <si>
    <t>Thu kết dư ngân sách năm trước</t>
  </si>
  <si>
    <t>Thu bổ sung từ ngân sách cấp trên</t>
  </si>
  <si>
    <t>Thu khác</t>
  </si>
  <si>
    <t>Dự phòng ngân sách</t>
  </si>
  <si>
    <t>Chi Quốc phòng - An ninh</t>
  </si>
  <si>
    <t>Chi Quốc phòng</t>
  </si>
  <si>
    <t xml:space="preserve"> Chi An ninh</t>
  </si>
  <si>
    <t>TỔNG SỐ CHI</t>
  </si>
  <si>
    <t>NỘI DUNG CHI</t>
  </si>
  <si>
    <t>NỘI DUNG THU</t>
  </si>
  <si>
    <t>DỰ TOÁN</t>
  </si>
  <si>
    <t>Thuế GTGT-TNDN</t>
  </si>
  <si>
    <t>Nguồn 
đóng góp</t>
  </si>
  <si>
    <t>Thời gian 
khởi công - hoàn thành</t>
  </si>
  <si>
    <t>BIỂU CÂN ĐỐI TỔNG HỢP DỰ TOÁN NGÂN SÁCH XÃ NĂM 2022</t>
  </si>
  <si>
    <t>TỔNG HỢP DỰ TOÁN THU NGÂN SÁCH XÃ NĂM 2022</t>
  </si>
  <si>
    <t>TỔNG HỢP DỰ TOÁN CHI NGÂN SÁCH XÃ NĂM 2022</t>
  </si>
  <si>
    <t>Dự toán năm 2022</t>
  </si>
  <si>
    <t>Thu từ quỹ đất 5%</t>
  </si>
  <si>
    <t xml:space="preserve">Thu thu hoa lợi công sản </t>
  </si>
  <si>
    <t>DỰ TOÁN NĂM 2022</t>
  </si>
  <si>
    <t xml:space="preserve"> -</t>
  </si>
  <si>
    <t>Tiết kiệm 10% phục vụ cải cách tiền lương</t>
  </si>
  <si>
    <t>Chi sự nghiệp nông nghiệp (nhân viên thú y xã)</t>
  </si>
  <si>
    <t>Giá trị thực hiện đến 31/12/2021</t>
  </si>
  <si>
    <t>Giá trị đã thanh toán đến 31/12/2021</t>
  </si>
  <si>
    <t xml:space="preserve"> - Trường Tiểu học Lộc Sơn 2 (Hạng mục: Nhà 06 phòng học)</t>
  </si>
  <si>
    <t xml:space="preserve"> - Nhà Văn hóa Trung tâm xã Lộc Sơn</t>
  </si>
  <si>
    <t xml:space="preserve"> - Đường GTNT đội 4 thôn La Sơn </t>
  </si>
  <si>
    <t>2021 - 2022</t>
  </si>
  <si>
    <t xml:space="preserve"> - Đường vào mỏ đất km3, đường tỉnh lộ 14B, thôn Vinh Sơn, xã Lộc Sơn</t>
  </si>
  <si>
    <t xml:space="preserve"> - Đường giao thông đội 2, thôn Vinh Sơn, xã Lộc Sơn</t>
  </si>
  <si>
    <t>2020- 2022</t>
  </si>
  <si>
    <t xml:space="preserve"> - Trường TH Lộc Sơn 2 – Hạng mục 06 phòng học</t>
  </si>
  <si>
    <t xml:space="preserve"> - Nhà văn hóa thôn La Sơn</t>
  </si>
  <si>
    <t xml:space="preserve"> - Nhà văn hóa thôn Vinh Sơn</t>
  </si>
  <si>
    <t xml:space="preserve"> - Đường giao thông thôn An Sơn (đoạn từ nhà ông Thành đến Ông Quang)</t>
  </si>
  <si>
    <t xml:space="preserve"> - Cải tạo 02 nhà văn hóa thôn An Sơn, thôn Xuân Sơn</t>
  </si>
  <si>
    <t xml:space="preserve"> - Cải tạo đường liên thôn (từ nhà bà Sen đến chợ xép An Sơn)</t>
  </si>
  <si>
    <t xml:space="preserve"> - Cải tạo đường Vinh Sơn (từ nhà Mụ Hồng đến Đình Làng Bao Vinh)</t>
  </si>
  <si>
    <t xml:space="preserve"> - Sửa chữa nhà làm việc BCHQS xã, nhà xe cơ quan và  khuôn viên Trạm y tế xã</t>
  </si>
  <si>
    <t>DỰ TOÁN CHI ĐẦU TƯ PHÁT TRIỂN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</si>
</sst>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6" x14ac:knownFonts="1">
    <font>
      <sz val="12"/>
      <color theme="1"/>
      <name val="Times New Roman"/>
      <family val="2"/>
    </font>
    <font>
      <sz val="12"/>
      <color theme="1"/>
      <name val="Times New Roman"/>
      <family val="1"/>
    </font>
    <font>
      <b/>
      <sz val="12"/>
      <color theme="1"/>
      <name val="Times New Roman"/>
      <family val="1"/>
    </font>
    <font>
      <i/>
      <sz val="12"/>
      <color theme="1"/>
      <name val="Times New Roman"/>
      <family val="1"/>
    </font>
    <font>
      <vertAlign val="superscript"/>
      <sz val="12"/>
      <color theme="1"/>
      <name val="Times New Roman"/>
      <family val="1"/>
    </font>
    <font>
      <b/>
      <sz val="10"/>
      <color rgb="FF000000"/>
      <name val="Arial"/>
      <family val="2"/>
    </font>
    <font>
      <b/>
      <sz val="10"/>
      <color theme="1"/>
      <name val="Times New Roman"/>
      <family val="1"/>
    </font>
    <font>
      <i/>
      <sz val="11"/>
      <color rgb="FF000000"/>
      <name val="Times New Roman"/>
      <family val="1"/>
    </font>
    <font>
      <b/>
      <sz val="10"/>
      <name val="Times New Roman"/>
      <family val="1"/>
    </font>
    <font>
      <i/>
      <sz val="12"/>
      <color rgb="FF000000"/>
      <name val="Times New Roman"/>
      <family val="1"/>
    </font>
    <font>
      <sz val="8"/>
      <name val="Times New Roman"/>
      <family val="2"/>
    </font>
    <font>
      <b/>
      <sz val="11"/>
      <color theme="1"/>
      <name val="Times New Roman"/>
      <family val="1"/>
    </font>
    <font>
      <b/>
      <sz val="14"/>
      <color theme="1"/>
      <name val="Times New Roman"/>
      <family val="1"/>
    </font>
    <font>
      <sz val="14"/>
      <color theme="1"/>
      <name val="Times New Roman"/>
      <family val="1"/>
    </font>
    <font>
      <i/>
      <sz val="14"/>
      <color theme="1"/>
      <name val="Times New Roman"/>
      <family val="1"/>
    </font>
    <font>
      <b/>
      <sz val="14"/>
      <color rgb="FF000000"/>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100">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vertical="center" wrapText="1"/>
    </xf>
    <xf numFmtId="0" fontId="0" fillId="0" borderId="1" xfId="0" applyBorder="1"/>
    <xf numFmtId="0" fontId="1" fillId="0" borderId="0" xfId="0" applyFont="1" applyAlignment="1">
      <alignment vertical="top" wrapText="1"/>
    </xf>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Border="1"/>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5" fillId="0" borderId="0" xfId="0" applyFont="1"/>
    <xf numFmtId="0" fontId="2" fillId="0" borderId="1" xfId="0" applyFont="1" applyBorder="1" applyAlignment="1">
      <alignment horizontal="left" vertical="center" wrapText="1"/>
    </xf>
    <xf numFmtId="41" fontId="1" fillId="0" borderId="0" xfId="0" applyNumberFormat="1" applyFont="1"/>
    <xf numFmtId="41" fontId="3" fillId="0" borderId="0" xfId="0" applyNumberFormat="1" applyFont="1" applyAlignment="1">
      <alignment horizontal="center" vertical="center"/>
    </xf>
    <xf numFmtId="41" fontId="2" fillId="0" borderId="1" xfId="0" applyNumberFormat="1" applyFont="1" applyBorder="1" applyAlignment="1">
      <alignment horizontal="center" vertical="center" wrapText="1"/>
    </xf>
    <xf numFmtId="41" fontId="1" fillId="0" borderId="1" xfId="0" applyNumberFormat="1" applyFont="1" applyBorder="1" applyAlignment="1">
      <alignment vertical="center" wrapText="1"/>
    </xf>
    <xf numFmtId="41" fontId="1" fillId="0" borderId="1" xfId="0" applyNumberFormat="1" applyFont="1" applyBorder="1" applyAlignment="1">
      <alignment vertical="center" wrapText="1"/>
    </xf>
    <xf numFmtId="41" fontId="3" fillId="0" borderId="0" xfId="0" applyNumberFormat="1" applyFont="1" applyAlignment="1">
      <alignment horizontal="center" vertical="center" wrapText="1"/>
    </xf>
    <xf numFmtId="41" fontId="2" fillId="0" borderId="0" xfId="0" applyNumberFormat="1" applyFont="1" applyAlignment="1">
      <alignment horizontal="center" vertical="center" wrapText="1"/>
    </xf>
    <xf numFmtId="41" fontId="1" fillId="0" borderId="0" xfId="0" applyNumberFormat="1" applyFont="1" applyAlignment="1">
      <alignment horizontal="center" vertical="center" wrapText="1"/>
    </xf>
    <xf numFmtId="41" fontId="2" fillId="0" borderId="1" xfId="0" applyNumberFormat="1" applyFont="1" applyBorder="1" applyAlignment="1">
      <alignment vertical="center" wrapText="1"/>
    </xf>
    <xf numFmtId="41" fontId="1" fillId="0" borderId="1" xfId="0" applyNumberFormat="1" applyFont="1" applyBorder="1" applyAlignment="1">
      <alignment vertical="center" wrapText="1"/>
    </xf>
    <xf numFmtId="0" fontId="2" fillId="0" borderId="1" xfId="0" applyFont="1" applyBorder="1" applyAlignment="1">
      <alignment horizontal="center" vertical="center" wrapText="1"/>
    </xf>
    <xf numFmtId="41" fontId="2" fillId="0" borderId="1" xfId="0" applyNumberFormat="1" applyFont="1" applyBorder="1" applyAlignment="1">
      <alignment horizontal="center" vertical="center" wrapText="1"/>
    </xf>
    <xf numFmtId="41" fontId="0" fillId="0" borderId="0" xfId="0" applyNumberFormat="1"/>
    <xf numFmtId="41" fontId="2" fillId="0" borderId="0" xfId="0" applyNumberFormat="1" applyFont="1" applyAlignment="1">
      <alignment horizontal="center"/>
    </xf>
    <xf numFmtId="41" fontId="1" fillId="0" borderId="1" xfId="0" quotePrefix="1" applyNumberFormat="1" applyFont="1" applyBorder="1" applyAlignment="1">
      <alignment horizontal="center" vertical="center" wrapText="1"/>
    </xf>
    <xf numFmtId="41" fontId="3" fillId="0" borderId="0" xfId="0" applyNumberFormat="1" applyFont="1" applyAlignment="1">
      <alignment vertical="center" wrapText="1"/>
    </xf>
    <xf numFmtId="41" fontId="2" fillId="0" borderId="0" xfId="0" applyNumberFormat="1" applyFont="1" applyAlignment="1">
      <alignment vertical="center" wrapText="1"/>
    </xf>
    <xf numFmtId="41" fontId="1" fillId="0" borderId="0" xfId="0" applyNumberFormat="1" applyFont="1" applyAlignment="1">
      <alignment vertical="center" wrapText="1"/>
    </xf>
    <xf numFmtId="41" fontId="2" fillId="0" borderId="0" xfId="0" applyNumberFormat="1" applyFont="1" applyAlignment="1"/>
    <xf numFmtId="0" fontId="1" fillId="0" borderId="0" xfId="0" applyFont="1" applyAlignment="1">
      <alignment horizontal="center"/>
    </xf>
    <xf numFmtId="0" fontId="0" fillId="0" borderId="0" xfId="0" applyAlignment="1">
      <alignment horizont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41" fontId="6" fillId="0" borderId="1" xfId="0" applyNumberFormat="1" applyFont="1" applyBorder="1" applyAlignment="1">
      <alignment horizontal="center" vertical="center" wrapText="1"/>
    </xf>
    <xf numFmtId="41" fontId="8" fillId="0" borderId="1" xfId="0" applyNumberFormat="1" applyFont="1" applyBorder="1" applyAlignment="1">
      <alignment horizontal="center" vertical="center" wrapText="1"/>
    </xf>
    <xf numFmtId="0" fontId="0" fillId="0" borderId="1" xfId="0" applyBorder="1" applyAlignment="1">
      <alignment horizontal="center"/>
    </xf>
    <xf numFmtId="41" fontId="0" fillId="0" borderId="1" xfId="0" applyNumberFormat="1" applyBorder="1" applyAlignment="1">
      <alignment horizontal="center" vertical="center"/>
    </xf>
    <xf numFmtId="0" fontId="0" fillId="0" borderId="1" xfId="0" applyBorder="1" applyAlignment="1">
      <alignment horizontal="center" vertical="center"/>
    </xf>
    <xf numFmtId="41" fontId="0" fillId="0" borderId="1" xfId="0" applyNumberFormat="1" applyBorder="1" applyAlignment="1">
      <alignment vertical="center"/>
    </xf>
    <xf numFmtId="41" fontId="2" fillId="0" borderId="4" xfId="0" applyNumberFormat="1" applyFont="1" applyBorder="1" applyAlignment="1">
      <alignment vertical="center" wrapText="1"/>
    </xf>
    <xf numFmtId="41" fontId="11" fillId="0" borderId="1" xfId="0" applyNumberFormat="1" applyFont="1" applyBorder="1" applyAlignment="1">
      <alignment horizontal="center" vertical="center" wrapText="1"/>
    </xf>
    <xf numFmtId="41" fontId="1" fillId="0" borderId="0" xfId="0" applyNumberFormat="1" applyFont="1" applyAlignment="1">
      <alignment vertical="center"/>
    </xf>
    <xf numFmtId="0" fontId="0" fillId="0" borderId="8" xfId="0" applyBorder="1" applyAlignment="1">
      <alignment horizontal="center"/>
    </xf>
    <xf numFmtId="0" fontId="1" fillId="0" borderId="1" xfId="0" applyFont="1" applyFill="1" applyBorder="1" applyAlignment="1">
      <alignment vertical="center" wrapText="1"/>
    </xf>
    <xf numFmtId="41" fontId="0" fillId="0" borderId="1" xfId="0" applyNumberFormat="1" applyBorder="1"/>
    <xf numFmtId="0" fontId="2" fillId="0" borderId="4" xfId="0" applyFont="1" applyBorder="1" applyAlignment="1">
      <alignment vertical="center" wrapText="1"/>
    </xf>
    <xf numFmtId="0" fontId="1" fillId="0" borderId="4" xfId="0" applyFont="1" applyBorder="1" applyAlignment="1">
      <alignment horizontal="center" vertical="center" wrapText="1"/>
    </xf>
    <xf numFmtId="41" fontId="1" fillId="0" borderId="1" xfId="0" applyNumberFormat="1" applyFont="1" applyBorder="1"/>
    <xf numFmtId="41" fontId="3" fillId="0" borderId="1" xfId="0" applyNumberFormat="1" applyFont="1" applyBorder="1" applyAlignment="1">
      <alignment vertical="center" wrapText="1"/>
    </xf>
    <xf numFmtId="41" fontId="1" fillId="0" borderId="1" xfId="0" applyNumberFormat="1" applyFont="1" applyBorder="1" applyAlignment="1">
      <alignment vertical="center"/>
    </xf>
    <xf numFmtId="3" fontId="13" fillId="0" borderId="1" xfId="0" applyNumberFormat="1" applyFont="1" applyBorder="1" applyAlignment="1">
      <alignment horizontal="right" vertical="center" wrapText="1"/>
    </xf>
    <xf numFmtId="41" fontId="2" fillId="0" borderId="1" xfId="0" applyNumberFormat="1" applyFont="1" applyBorder="1" applyAlignment="1"/>
    <xf numFmtId="41" fontId="1" fillId="0" borderId="1" xfId="0" applyNumberFormat="1" applyFont="1" applyBorder="1" applyAlignment="1">
      <alignment vertical="center" wrapText="1"/>
    </xf>
    <xf numFmtId="0" fontId="0" fillId="0" borderId="9" xfId="0" applyBorder="1"/>
    <xf numFmtId="41" fontId="3" fillId="0" borderId="0" xfId="0" applyNumberFormat="1" applyFont="1" applyAlignment="1">
      <alignment horizontal="center" vertical="center" wrapText="1"/>
    </xf>
    <xf numFmtId="41" fontId="2" fillId="0" borderId="0" xfId="0" applyNumberFormat="1" applyFont="1" applyAlignment="1">
      <alignment horizontal="center" vertical="center" wrapText="1"/>
    </xf>
    <xf numFmtId="41" fontId="1" fillId="0" borderId="0" xfId="0" applyNumberFormat="1" applyFont="1" applyAlignment="1">
      <alignment horizontal="center" vertical="center" wrapText="1"/>
    </xf>
    <xf numFmtId="0" fontId="3" fillId="0" borderId="2" xfId="0" applyFont="1" applyBorder="1" applyAlignment="1">
      <alignment horizontal="left" vertical="center" wrapText="1"/>
    </xf>
    <xf numFmtId="41" fontId="1" fillId="0" borderId="1" xfId="0" applyNumberFormat="1" applyFont="1" applyBorder="1" applyAlignment="1">
      <alignment vertical="center" wrapText="1"/>
    </xf>
    <xf numFmtId="0" fontId="2" fillId="0" borderId="0" xfId="0" applyFont="1" applyAlignment="1">
      <alignment horizontal="center" vertical="center"/>
    </xf>
    <xf numFmtId="0" fontId="7" fillId="0" borderId="0" xfId="0" applyFont="1" applyAlignment="1">
      <alignment horizontal="center"/>
    </xf>
    <xf numFmtId="41" fontId="6" fillId="0" borderId="0" xfId="0" applyNumberFormat="1" applyFont="1" applyAlignment="1">
      <alignment horizontal="righ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1" fontId="2" fillId="0" borderId="1" xfId="0" applyNumberFormat="1" applyFont="1" applyBorder="1" applyAlignment="1">
      <alignment horizontal="center" vertical="center" wrapText="1"/>
    </xf>
    <xf numFmtId="0" fontId="2" fillId="0" borderId="0" xfId="0" applyFont="1" applyAlignment="1">
      <alignment horizontal="left" vertical="center" wrapText="1"/>
    </xf>
    <xf numFmtId="0" fontId="7" fillId="0" borderId="0" xfId="0" applyFont="1" applyAlignment="1">
      <alignment horizontal="center" vertical="center"/>
    </xf>
    <xf numFmtId="41" fontId="6" fillId="0" borderId="0" xfId="0" applyNumberFormat="1" applyFont="1" applyAlignment="1">
      <alignment horizontal="center" vertical="center" wrapText="1"/>
    </xf>
    <xf numFmtId="41" fontId="3" fillId="0" borderId="0"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1" fontId="2" fillId="0" borderId="6" xfId="0" applyNumberFormat="1" applyFont="1" applyBorder="1" applyAlignment="1">
      <alignment horizontal="center" vertical="center" wrapText="1"/>
    </xf>
    <xf numFmtId="41" fontId="2" fillId="0" borderId="2" xfId="0" applyNumberFormat="1" applyFont="1" applyBorder="1" applyAlignment="1">
      <alignment horizontal="center" vertical="center" wrapText="1"/>
    </xf>
    <xf numFmtId="41" fontId="2" fillId="0" borderId="7" xfId="0" applyNumberFormat="1" applyFont="1" applyBorder="1" applyAlignment="1">
      <alignment horizontal="center" vertical="center" wrapText="1"/>
    </xf>
    <xf numFmtId="41" fontId="3" fillId="0" borderId="3" xfId="0" applyNumberFormat="1" applyFont="1" applyBorder="1" applyAlignment="1">
      <alignment horizontal="center" vertical="center"/>
    </xf>
    <xf numFmtId="0" fontId="9" fillId="0" borderId="0" xfId="0" applyFont="1" applyAlignment="1">
      <alignment horizontal="center" vertical="center"/>
    </xf>
    <xf numFmtId="41" fontId="11" fillId="0" borderId="4" xfId="0" applyNumberFormat="1" applyFont="1" applyBorder="1" applyAlignment="1">
      <alignment horizontal="center" vertical="center" wrapText="1"/>
    </xf>
    <xf numFmtId="41" fontId="11" fillId="0" borderId="5" xfId="0" applyNumberFormat="1" applyFont="1" applyBorder="1" applyAlignment="1">
      <alignment horizontal="center" vertical="center" wrapText="1"/>
    </xf>
    <xf numFmtId="41" fontId="11" fillId="0" borderId="6" xfId="0" applyNumberFormat="1" applyFont="1" applyBorder="1" applyAlignment="1">
      <alignment horizontal="center" vertical="center" wrapText="1"/>
    </xf>
    <xf numFmtId="41" fontId="11" fillId="0" borderId="2" xfId="0" applyNumberFormat="1" applyFont="1" applyBorder="1" applyAlignment="1">
      <alignment horizontal="center" vertical="center" wrapText="1"/>
    </xf>
    <xf numFmtId="41" fontId="11" fillId="0" borderId="7" xfId="0" applyNumberFormat="1" applyFont="1" applyBorder="1" applyAlignment="1">
      <alignment horizontal="center" vertical="center" wrapText="1"/>
    </xf>
    <xf numFmtId="0" fontId="11" fillId="0" borderId="1" xfId="0" applyFont="1" applyBorder="1" applyAlignment="1">
      <alignment horizontal="center" vertical="center" wrapText="1"/>
    </xf>
    <xf numFmtId="41" fontId="11"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41" fontId="13" fillId="0" borderId="1" xfId="0" applyNumberFormat="1" applyFont="1" applyBorder="1"/>
    <xf numFmtId="41" fontId="12" fillId="0" borderId="1" xfId="0" applyNumberFormat="1" applyFont="1" applyBorder="1" applyAlignment="1">
      <alignment vertical="center" wrapText="1"/>
    </xf>
    <xf numFmtId="41" fontId="13" fillId="0" borderId="1" xfId="0" applyNumberFormat="1" applyFont="1" applyBorder="1" applyAlignment="1">
      <alignment vertical="center"/>
    </xf>
    <xf numFmtId="0" fontId="13" fillId="0" borderId="1" xfId="0" applyFont="1" applyBorder="1" applyAlignment="1">
      <alignment horizontal="center" vertical="center" wrapText="1"/>
    </xf>
    <xf numFmtId="41" fontId="13" fillId="0" borderId="1" xfId="0" applyNumberFormat="1" applyFont="1" applyBorder="1" applyAlignment="1">
      <alignment horizontal="center" vertical="center"/>
    </xf>
    <xf numFmtId="41" fontId="14" fillId="0" borderId="1" xfId="0" applyNumberFormat="1" applyFont="1" applyBorder="1" applyAlignment="1">
      <alignment vertical="center" wrapText="1"/>
    </xf>
    <xf numFmtId="0" fontId="15"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election activeCell="D12" sqref="D12:D14"/>
    </sheetView>
  </sheetViews>
  <sheetFormatPr defaultRowHeight="15.75" x14ac:dyDescent="0.25"/>
  <cols>
    <col min="1" max="1" width="36.5" style="1" customWidth="1"/>
    <col min="2" max="2" width="15.875" style="16" customWidth="1"/>
    <col min="3" max="3" width="21.5" style="16" customWidth="1"/>
    <col min="4" max="4" width="19" style="16" customWidth="1"/>
    <col min="5" max="5" width="9" style="1"/>
    <col min="6" max="6" width="10.125" style="16" bestFit="1" customWidth="1"/>
    <col min="7" max="16384" width="9" style="1"/>
  </cols>
  <sheetData>
    <row r="1" spans="1:7" x14ac:dyDescent="0.25">
      <c r="A1" s="2"/>
    </row>
    <row r="2" spans="1:7" ht="15.75" customHeight="1" x14ac:dyDescent="0.25">
      <c r="A2" s="68" t="s">
        <v>25</v>
      </c>
      <c r="C2" s="67" t="s">
        <v>24</v>
      </c>
      <c r="D2" s="67"/>
    </row>
    <row r="3" spans="1:7" x14ac:dyDescent="0.25">
      <c r="A3" s="68"/>
      <c r="C3" s="67"/>
      <c r="D3" s="67"/>
      <c r="G3" s="14" t="s">
        <v>24</v>
      </c>
    </row>
    <row r="4" spans="1:7" x14ac:dyDescent="0.25">
      <c r="A4" s="2"/>
    </row>
    <row r="5" spans="1:7" ht="18.75" x14ac:dyDescent="0.25">
      <c r="A5" s="99" t="s">
        <v>88</v>
      </c>
      <c r="B5" s="99"/>
      <c r="C5" s="99"/>
      <c r="D5" s="99"/>
    </row>
    <row r="6" spans="1:7" x14ac:dyDescent="0.25">
      <c r="A6" s="66" t="s">
        <v>26</v>
      </c>
      <c r="B6" s="66"/>
      <c r="C6" s="66"/>
      <c r="D6" s="66"/>
    </row>
    <row r="7" spans="1:7" ht="21.75" customHeight="1" x14ac:dyDescent="0.25">
      <c r="D7" s="17" t="s">
        <v>0</v>
      </c>
    </row>
    <row r="8" spans="1:7" ht="24.95" customHeight="1" x14ac:dyDescent="0.25">
      <c r="A8" s="27" t="s">
        <v>83</v>
      </c>
      <c r="B8" s="18" t="s">
        <v>84</v>
      </c>
      <c r="C8" s="18" t="s">
        <v>82</v>
      </c>
      <c r="D8" s="18" t="s">
        <v>84</v>
      </c>
    </row>
    <row r="9" spans="1:7" ht="24.95" customHeight="1" x14ac:dyDescent="0.25">
      <c r="A9" s="6" t="s">
        <v>58</v>
      </c>
      <c r="B9" s="24">
        <f>B10+B11+B12</f>
        <v>9122500</v>
      </c>
      <c r="C9" s="26" t="s">
        <v>81</v>
      </c>
      <c r="D9" s="24">
        <f>SUM(D10:D14)</f>
        <v>9436000</v>
      </c>
    </row>
    <row r="10" spans="1:7" ht="24.95" customHeight="1" x14ac:dyDescent="0.25">
      <c r="A10" s="7" t="s">
        <v>1</v>
      </c>
      <c r="B10" s="19">
        <f>'Mẫu số 109'!D11</f>
        <v>204000</v>
      </c>
      <c r="C10" s="19" t="s">
        <v>2</v>
      </c>
      <c r="D10" s="19">
        <f>'Mẫu số 110'!D21</f>
        <v>5080000</v>
      </c>
      <c r="F10" s="16">
        <v>3120000</v>
      </c>
    </row>
    <row r="11" spans="1:7" ht="24.95" customHeight="1" x14ac:dyDescent="0.25">
      <c r="A11" s="7" t="s">
        <v>9</v>
      </c>
      <c r="B11" s="19">
        <f>'Mẫu số 109'!D16</f>
        <v>6045000</v>
      </c>
      <c r="C11" s="19" t="s">
        <v>3</v>
      </c>
      <c r="D11" s="19">
        <f>'Mẫu số 110'!E10-D12</f>
        <v>4291000</v>
      </c>
      <c r="F11" s="16">
        <v>2300000</v>
      </c>
    </row>
    <row r="12" spans="1:7" ht="24.95" customHeight="1" x14ac:dyDescent="0.25">
      <c r="A12" s="7" t="s">
        <v>4</v>
      </c>
      <c r="B12" s="24">
        <f>SUM(B13:B14)</f>
        <v>2873500</v>
      </c>
      <c r="C12" s="64" t="s">
        <v>7</v>
      </c>
      <c r="D12" s="64">
        <v>65000</v>
      </c>
      <c r="F12" s="16">
        <f>SUM(F10:F11)</f>
        <v>5420000</v>
      </c>
    </row>
    <row r="13" spans="1:7" ht="24.95" customHeight="1" x14ac:dyDescent="0.25">
      <c r="A13" s="7" t="s">
        <v>5</v>
      </c>
      <c r="B13" s="19">
        <v>2538000</v>
      </c>
      <c r="C13" s="64"/>
      <c r="D13" s="64"/>
    </row>
    <row r="14" spans="1:7" ht="24.95" customHeight="1" x14ac:dyDescent="0.25">
      <c r="A14" s="7" t="s">
        <v>6</v>
      </c>
      <c r="B14" s="19">
        <v>335500</v>
      </c>
      <c r="C14" s="64"/>
      <c r="D14" s="64"/>
    </row>
    <row r="15" spans="1:7" ht="24.95" customHeight="1" x14ac:dyDescent="0.25">
      <c r="A15" s="7" t="s">
        <v>8</v>
      </c>
      <c r="B15" s="19"/>
      <c r="C15" s="19"/>
      <c r="D15" s="19"/>
    </row>
    <row r="16" spans="1:7" ht="36" customHeight="1" x14ac:dyDescent="0.25">
      <c r="A16" s="63" t="s">
        <v>10</v>
      </c>
      <c r="B16" s="63"/>
      <c r="C16" s="63"/>
      <c r="D16" s="63"/>
    </row>
    <row r="17" spans="1:4" x14ac:dyDescent="0.25">
      <c r="A17" s="2"/>
    </row>
    <row r="18" spans="1:4" ht="24.75" customHeight="1" x14ac:dyDescent="0.25">
      <c r="A18" s="3"/>
      <c r="C18" s="60"/>
      <c r="D18" s="60"/>
    </row>
    <row r="19" spans="1:4" ht="31.5" customHeight="1" x14ac:dyDescent="0.25">
      <c r="A19" s="8"/>
      <c r="C19" s="61"/>
      <c r="D19" s="61"/>
    </row>
    <row r="20" spans="1:4" x14ac:dyDescent="0.25">
      <c r="A20" s="5"/>
      <c r="C20" s="61"/>
      <c r="D20" s="61"/>
    </row>
    <row r="21" spans="1:4" x14ac:dyDescent="0.25">
      <c r="A21" s="5"/>
      <c r="C21" s="62"/>
      <c r="D21" s="62"/>
    </row>
  </sheetData>
  <mergeCells count="11">
    <mergeCell ref="C12:C14"/>
    <mergeCell ref="D12:D14"/>
    <mergeCell ref="A5:D5"/>
    <mergeCell ref="A6:D6"/>
    <mergeCell ref="C2:D3"/>
    <mergeCell ref="A2:A3"/>
    <mergeCell ref="C18:D18"/>
    <mergeCell ref="C19:D19"/>
    <mergeCell ref="C20:D20"/>
    <mergeCell ref="C21:D21"/>
    <mergeCell ref="A16:D16"/>
  </mergeCells>
  <pageMargins left="0.25" right="0.25" top="0.5" bottom="0.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10" workbookViewId="0">
      <selection activeCell="B13" sqref="B13"/>
    </sheetView>
  </sheetViews>
  <sheetFormatPr defaultRowHeight="15.75" x14ac:dyDescent="0.25"/>
  <cols>
    <col min="1" max="1" width="5.125" style="36" customWidth="1"/>
    <col min="2" max="2" width="59.25" customWidth="1"/>
    <col min="3" max="3" width="14" style="28" customWidth="1"/>
    <col min="4" max="4" width="15.5" style="28" customWidth="1"/>
  </cols>
  <sheetData>
    <row r="1" spans="1:4" s="1" customFormat="1" ht="15.75" customHeight="1" x14ac:dyDescent="0.25">
      <c r="A1" s="35"/>
      <c r="B1" s="72" t="s">
        <v>25</v>
      </c>
      <c r="C1" s="74" t="s">
        <v>27</v>
      </c>
      <c r="D1" s="74"/>
    </row>
    <row r="2" spans="1:4" s="1" customFormat="1" ht="10.5" customHeight="1" x14ac:dyDescent="0.25">
      <c r="A2" s="35"/>
      <c r="B2" s="72"/>
      <c r="C2" s="74"/>
      <c r="D2" s="74"/>
    </row>
    <row r="3" spans="1:4" s="1" customFormat="1" ht="21.75" customHeight="1" x14ac:dyDescent="0.25">
      <c r="A3" s="35"/>
      <c r="B3" s="99" t="s">
        <v>89</v>
      </c>
      <c r="C3" s="99"/>
      <c r="D3" s="99"/>
    </row>
    <row r="4" spans="1:4" s="1" customFormat="1" ht="17.25" customHeight="1" x14ac:dyDescent="0.25">
      <c r="A4" s="35"/>
      <c r="B4" s="73" t="s">
        <v>26</v>
      </c>
      <c r="C4" s="73"/>
      <c r="D4" s="73"/>
    </row>
    <row r="5" spans="1:4" s="1" customFormat="1" ht="19.5" customHeight="1" x14ac:dyDescent="0.25">
      <c r="A5" s="35"/>
      <c r="C5" s="75" t="s">
        <v>0</v>
      </c>
      <c r="D5" s="75"/>
    </row>
    <row r="6" spans="1:4" s="1" customFormat="1" ht="15.75" customHeight="1" x14ac:dyDescent="0.25">
      <c r="A6" s="70" t="s">
        <v>35</v>
      </c>
      <c r="B6" s="69" t="s">
        <v>61</v>
      </c>
      <c r="C6" s="71" t="s">
        <v>94</v>
      </c>
      <c r="D6" s="71"/>
    </row>
    <row r="7" spans="1:4" s="1" customFormat="1" ht="10.5" customHeight="1" x14ac:dyDescent="0.25">
      <c r="A7" s="70"/>
      <c r="B7" s="69"/>
      <c r="C7" s="71"/>
      <c r="D7" s="71"/>
    </row>
    <row r="8" spans="1:4" s="1" customFormat="1" ht="21" customHeight="1" x14ac:dyDescent="0.25">
      <c r="A8" s="70"/>
      <c r="B8" s="69"/>
      <c r="C8" s="27" t="s">
        <v>11</v>
      </c>
      <c r="D8" s="27" t="s">
        <v>12</v>
      </c>
    </row>
    <row r="9" spans="1:4" s="1" customFormat="1" ht="17.25" customHeight="1" x14ac:dyDescent="0.25">
      <c r="A9" s="37" t="s">
        <v>33</v>
      </c>
      <c r="B9" s="26" t="s">
        <v>34</v>
      </c>
      <c r="C9" s="30" t="s">
        <v>59</v>
      </c>
      <c r="D9" s="30" t="s">
        <v>60</v>
      </c>
    </row>
    <row r="10" spans="1:4" s="2" customFormat="1" ht="21" customHeight="1" x14ac:dyDescent="0.25">
      <c r="A10" s="38"/>
      <c r="B10" s="26" t="s">
        <v>58</v>
      </c>
      <c r="C10" s="25"/>
      <c r="D10" s="24">
        <f>D11+D16+D25+D26+D27+D28</f>
        <v>9436000</v>
      </c>
    </row>
    <row r="11" spans="1:4" s="2" customFormat="1" ht="21" customHeight="1" x14ac:dyDescent="0.25">
      <c r="A11" s="37" t="s">
        <v>62</v>
      </c>
      <c r="B11" s="10" t="s">
        <v>63</v>
      </c>
      <c r="C11" s="25"/>
      <c r="D11" s="24">
        <f>SUM(D12:D15)</f>
        <v>204000</v>
      </c>
    </row>
    <row r="12" spans="1:4" s="2" customFormat="1" ht="21" customHeight="1" x14ac:dyDescent="0.25">
      <c r="A12" s="38" t="s">
        <v>95</v>
      </c>
      <c r="B12" s="12" t="s">
        <v>64</v>
      </c>
      <c r="C12" s="25"/>
      <c r="D12" s="25">
        <v>55000</v>
      </c>
    </row>
    <row r="13" spans="1:4" s="2" customFormat="1" ht="21" customHeight="1" x14ac:dyDescent="0.25">
      <c r="A13" s="38" t="s">
        <v>95</v>
      </c>
      <c r="B13" s="12" t="s">
        <v>93</v>
      </c>
      <c r="C13" s="25"/>
      <c r="D13" s="25">
        <v>70000</v>
      </c>
    </row>
    <row r="14" spans="1:4" s="2" customFormat="1" ht="21" customHeight="1" x14ac:dyDescent="0.25">
      <c r="A14" s="38" t="s">
        <v>95</v>
      </c>
      <c r="B14" s="12" t="s">
        <v>92</v>
      </c>
      <c r="C14" s="25"/>
      <c r="D14" s="25">
        <v>29000</v>
      </c>
    </row>
    <row r="15" spans="1:4" s="2" customFormat="1" ht="21" customHeight="1" x14ac:dyDescent="0.25">
      <c r="A15" s="38" t="s">
        <v>95</v>
      </c>
      <c r="B15" s="12" t="s">
        <v>76</v>
      </c>
      <c r="C15" s="25"/>
      <c r="D15" s="25">
        <v>50000</v>
      </c>
    </row>
    <row r="16" spans="1:4" s="2" customFormat="1" ht="21" customHeight="1" x14ac:dyDescent="0.25">
      <c r="A16" s="37" t="s">
        <v>65</v>
      </c>
      <c r="B16" s="10" t="s">
        <v>53</v>
      </c>
      <c r="C16" s="25"/>
      <c r="D16" s="24">
        <f>D17+D23</f>
        <v>6045000</v>
      </c>
    </row>
    <row r="17" spans="1:4" s="2" customFormat="1" ht="21" customHeight="1" x14ac:dyDescent="0.25">
      <c r="A17" s="38">
        <v>1</v>
      </c>
      <c r="B17" s="10" t="s">
        <v>66</v>
      </c>
      <c r="C17" s="25"/>
      <c r="D17" s="24">
        <f>SUM(D18:D22)</f>
        <v>965000</v>
      </c>
    </row>
    <row r="18" spans="1:4" s="2" customFormat="1" ht="21" customHeight="1" x14ac:dyDescent="0.25">
      <c r="A18" s="38" t="s">
        <v>95</v>
      </c>
      <c r="B18" s="12" t="s">
        <v>85</v>
      </c>
      <c r="C18" s="25"/>
      <c r="D18" s="25">
        <v>495000</v>
      </c>
    </row>
    <row r="19" spans="1:4" s="2" customFormat="1" ht="21" customHeight="1" x14ac:dyDescent="0.25">
      <c r="A19" s="38" t="s">
        <v>95</v>
      </c>
      <c r="B19" s="12" t="s">
        <v>51</v>
      </c>
      <c r="C19" s="25"/>
      <c r="D19" s="25">
        <v>233000</v>
      </c>
    </row>
    <row r="20" spans="1:4" s="2" customFormat="1" ht="21" customHeight="1" x14ac:dyDescent="0.25">
      <c r="A20" s="38" t="s">
        <v>95</v>
      </c>
      <c r="B20" s="12" t="s">
        <v>55</v>
      </c>
      <c r="C20" s="25"/>
      <c r="D20" s="25">
        <v>35000</v>
      </c>
    </row>
    <row r="21" spans="1:4" s="2" customFormat="1" ht="21" customHeight="1" x14ac:dyDescent="0.25">
      <c r="A21" s="38" t="s">
        <v>95</v>
      </c>
      <c r="B21" s="12" t="s">
        <v>50</v>
      </c>
      <c r="C21" s="25"/>
      <c r="D21" s="25">
        <v>7000</v>
      </c>
    </row>
    <row r="22" spans="1:4" s="2" customFormat="1" ht="21" customHeight="1" x14ac:dyDescent="0.25">
      <c r="A22" s="38" t="s">
        <v>95</v>
      </c>
      <c r="B22" s="12" t="s">
        <v>54</v>
      </c>
      <c r="C22" s="25"/>
      <c r="D22" s="25">
        <v>195000</v>
      </c>
    </row>
    <row r="23" spans="1:4" s="2" customFormat="1" ht="21" customHeight="1" x14ac:dyDescent="0.25">
      <c r="A23" s="38">
        <v>2</v>
      </c>
      <c r="B23" s="10" t="s">
        <v>72</v>
      </c>
      <c r="C23" s="24"/>
      <c r="D23" s="24">
        <f>D24</f>
        <v>5080000</v>
      </c>
    </row>
    <row r="24" spans="1:4" s="2" customFormat="1" ht="21" customHeight="1" x14ac:dyDescent="0.25">
      <c r="A24" s="38" t="s">
        <v>95</v>
      </c>
      <c r="B24" s="12" t="s">
        <v>52</v>
      </c>
      <c r="C24" s="25"/>
      <c r="D24" s="25">
        <v>5080000</v>
      </c>
    </row>
    <row r="25" spans="1:4" s="2" customFormat="1" ht="21" customHeight="1" x14ac:dyDescent="0.25">
      <c r="A25" s="37" t="s">
        <v>67</v>
      </c>
      <c r="B25" s="10" t="s">
        <v>71</v>
      </c>
      <c r="C25" s="25"/>
      <c r="D25" s="25">
        <v>0</v>
      </c>
    </row>
    <row r="26" spans="1:4" s="2" customFormat="1" ht="21" customHeight="1" x14ac:dyDescent="0.25">
      <c r="A26" s="37" t="s">
        <v>68</v>
      </c>
      <c r="B26" s="10" t="s">
        <v>73</v>
      </c>
      <c r="C26" s="25"/>
      <c r="D26" s="25">
        <v>0</v>
      </c>
    </row>
    <row r="27" spans="1:4" s="2" customFormat="1" ht="21" customHeight="1" x14ac:dyDescent="0.25">
      <c r="A27" s="37" t="s">
        <v>69</v>
      </c>
      <c r="B27" s="10" t="s">
        <v>74</v>
      </c>
      <c r="C27" s="25"/>
      <c r="D27" s="25">
        <v>0</v>
      </c>
    </row>
    <row r="28" spans="1:4" s="2" customFormat="1" ht="21" customHeight="1" x14ac:dyDescent="0.25">
      <c r="A28" s="37" t="s">
        <v>70</v>
      </c>
      <c r="B28" s="10" t="s">
        <v>75</v>
      </c>
      <c r="C28" s="25"/>
      <c r="D28" s="24">
        <v>3187000</v>
      </c>
    </row>
    <row r="29" spans="1:4" s="2" customFormat="1" ht="21" customHeight="1" x14ac:dyDescent="0.25">
      <c r="A29" s="38"/>
      <c r="B29" s="12" t="s">
        <v>5</v>
      </c>
      <c r="C29" s="25"/>
      <c r="D29" s="25">
        <v>3187000</v>
      </c>
    </row>
    <row r="31" spans="1:4" ht="15.75" customHeight="1" x14ac:dyDescent="0.25">
      <c r="B31" s="3"/>
      <c r="C31" s="16"/>
      <c r="D31" s="21"/>
    </row>
    <row r="32" spans="1:4" ht="15.75" customHeight="1" x14ac:dyDescent="0.25">
      <c r="B32" s="8"/>
      <c r="C32" s="16"/>
      <c r="D32" s="22"/>
    </row>
    <row r="33" spans="2:4" x14ac:dyDescent="0.25">
      <c r="B33" s="5"/>
      <c r="C33" s="16"/>
      <c r="D33" s="22"/>
    </row>
    <row r="34" spans="2:4" ht="15.75" customHeight="1" x14ac:dyDescent="0.25">
      <c r="B34" s="5"/>
      <c r="C34" s="16"/>
      <c r="D34" s="23"/>
    </row>
    <row r="39" spans="2:4" x14ac:dyDescent="0.25">
      <c r="D39" s="29"/>
    </row>
  </sheetData>
  <mergeCells count="8">
    <mergeCell ref="B6:B8"/>
    <mergeCell ref="A6:A8"/>
    <mergeCell ref="C6:D7"/>
    <mergeCell ref="B1:B2"/>
    <mergeCell ref="B4:D4"/>
    <mergeCell ref="C1:D2"/>
    <mergeCell ref="C5:D5"/>
    <mergeCell ref="B3:D3"/>
  </mergeCells>
  <pageMargins left="0" right="0" top="0.5" bottom="0.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pane xSplit="2" ySplit="8" topLeftCell="C9" activePane="bottomRight" state="frozen"/>
      <selection pane="topRight" activeCell="C1" sqref="C1"/>
      <selection pane="bottomLeft" activeCell="A9" sqref="A9"/>
      <selection pane="bottomRight" activeCell="C10" sqref="C10"/>
    </sheetView>
  </sheetViews>
  <sheetFormatPr defaultRowHeight="15.75" x14ac:dyDescent="0.25"/>
  <cols>
    <col min="1" max="1" width="4.5" style="36" customWidth="1"/>
    <col min="2" max="2" width="49.125" customWidth="1"/>
    <col min="3" max="3" width="12.5" style="28" customWidth="1"/>
    <col min="4" max="4" width="12.125" style="28" customWidth="1"/>
    <col min="5" max="5" width="14.5" style="28" customWidth="1"/>
    <col min="6" max="12" width="9" style="11"/>
  </cols>
  <sheetData>
    <row r="1" spans="1:12" s="1" customFormat="1" ht="15.75" customHeight="1" x14ac:dyDescent="0.25">
      <c r="A1" s="35"/>
      <c r="B1" s="72" t="s">
        <v>25</v>
      </c>
      <c r="C1" s="74" t="s">
        <v>28</v>
      </c>
      <c r="D1" s="74"/>
      <c r="E1" s="16"/>
    </row>
    <row r="2" spans="1:12" s="1" customFormat="1" ht="10.5" customHeight="1" x14ac:dyDescent="0.25">
      <c r="A2" s="35"/>
      <c r="B2" s="72"/>
      <c r="C2" s="74"/>
      <c r="D2" s="74"/>
      <c r="E2" s="16"/>
    </row>
    <row r="3" spans="1:12" s="1" customFormat="1" ht="21.75" customHeight="1" x14ac:dyDescent="0.25">
      <c r="A3" s="65" t="s">
        <v>90</v>
      </c>
      <c r="B3" s="65"/>
      <c r="C3" s="65"/>
      <c r="D3" s="65"/>
      <c r="E3" s="65"/>
    </row>
    <row r="4" spans="1:12" s="1" customFormat="1" ht="17.25" customHeight="1" x14ac:dyDescent="0.25">
      <c r="A4" s="73" t="s">
        <v>26</v>
      </c>
      <c r="B4" s="73"/>
      <c r="C4" s="73"/>
      <c r="D4" s="73"/>
      <c r="E4" s="73"/>
    </row>
    <row r="5" spans="1:12" x14ac:dyDescent="0.25">
      <c r="B5" s="1"/>
      <c r="C5" s="16"/>
      <c r="D5" s="81" t="s">
        <v>0</v>
      </c>
      <c r="E5" s="81"/>
    </row>
    <row r="6" spans="1:12" s="4" customFormat="1" ht="24" customHeight="1" x14ac:dyDescent="0.25">
      <c r="A6" s="76" t="s">
        <v>35</v>
      </c>
      <c r="B6" s="69" t="s">
        <v>61</v>
      </c>
      <c r="C6" s="78" t="s">
        <v>94</v>
      </c>
      <c r="D6" s="79"/>
      <c r="E6" s="80"/>
      <c r="F6" s="11"/>
      <c r="G6" s="11"/>
      <c r="H6" s="11"/>
      <c r="I6" s="11"/>
      <c r="J6" s="11"/>
      <c r="K6" s="11"/>
      <c r="L6" s="11"/>
    </row>
    <row r="7" spans="1:12" s="4" customFormat="1" ht="45.75" customHeight="1" x14ac:dyDescent="0.25">
      <c r="A7" s="77"/>
      <c r="B7" s="69"/>
      <c r="C7" s="39" t="s">
        <v>31</v>
      </c>
      <c r="D7" s="40" t="s">
        <v>29</v>
      </c>
      <c r="E7" s="39" t="s">
        <v>30</v>
      </c>
      <c r="F7" s="59"/>
      <c r="G7" s="11"/>
      <c r="H7" s="11"/>
      <c r="I7" s="11"/>
      <c r="J7" s="11"/>
      <c r="K7" s="11"/>
      <c r="L7" s="11"/>
    </row>
    <row r="8" spans="1:12" s="4" customFormat="1" ht="24.95" customHeight="1" x14ac:dyDescent="0.25">
      <c r="A8" s="9" t="s">
        <v>33</v>
      </c>
      <c r="B8" s="9" t="s">
        <v>34</v>
      </c>
      <c r="C8" s="42" t="s">
        <v>36</v>
      </c>
      <c r="D8" s="30" t="s">
        <v>49</v>
      </c>
      <c r="E8" s="30" t="s">
        <v>59</v>
      </c>
      <c r="F8" s="11"/>
      <c r="G8" s="11"/>
      <c r="H8" s="11"/>
      <c r="I8" s="11"/>
      <c r="J8" s="11"/>
      <c r="K8" s="11"/>
      <c r="L8" s="11"/>
    </row>
    <row r="9" spans="1:12" s="4" customFormat="1" ht="24.95" customHeight="1" x14ac:dyDescent="0.25">
      <c r="A9" s="41"/>
      <c r="B9" s="6" t="s">
        <v>32</v>
      </c>
      <c r="C9" s="25"/>
      <c r="D9" s="25"/>
      <c r="E9" s="25"/>
      <c r="F9" s="11"/>
      <c r="G9" s="11"/>
      <c r="H9" s="11"/>
      <c r="I9" s="11"/>
      <c r="J9" s="11"/>
      <c r="K9" s="11"/>
      <c r="L9" s="11"/>
    </row>
    <row r="10" spans="1:12" s="4" customFormat="1" ht="24.95" customHeight="1" x14ac:dyDescent="0.25">
      <c r="A10" s="41"/>
      <c r="B10" s="15" t="s">
        <v>37</v>
      </c>
      <c r="C10" s="24">
        <f>D10+E10</f>
        <v>9436000</v>
      </c>
      <c r="D10" s="24">
        <f>D11+D14+D15+D16+D17+D18+D19+D20+D21+D22+D23+D24+D25</f>
        <v>5080000</v>
      </c>
      <c r="E10" s="24">
        <f>E11+E14+E15+E16+E17+E18+E19+E20+E21+E22+E23+E24+E25+E26</f>
        <v>4356000</v>
      </c>
      <c r="F10" s="11"/>
      <c r="G10" s="11"/>
      <c r="H10" s="11"/>
      <c r="I10" s="11"/>
      <c r="J10" s="11"/>
      <c r="K10" s="11"/>
      <c r="L10" s="11"/>
    </row>
    <row r="11" spans="1:12" s="4" customFormat="1" ht="24.95" customHeight="1" x14ac:dyDescent="0.25">
      <c r="A11" s="43">
        <v>1</v>
      </c>
      <c r="B11" s="12" t="s">
        <v>78</v>
      </c>
      <c r="C11" s="24">
        <f>SUM(C12:C13)</f>
        <v>352000</v>
      </c>
      <c r="D11" s="24">
        <f t="shared" ref="D11:E11" si="0">SUM(D12:D13)</f>
        <v>0</v>
      </c>
      <c r="E11" s="24">
        <f t="shared" si="0"/>
        <v>352000</v>
      </c>
      <c r="F11" s="11"/>
      <c r="G11" s="11"/>
      <c r="H11" s="11"/>
      <c r="I11" s="11"/>
      <c r="J11" s="11"/>
      <c r="K11" s="11"/>
      <c r="L11" s="11"/>
    </row>
    <row r="12" spans="1:12" s="4" customFormat="1" ht="24.95" customHeight="1" x14ac:dyDescent="0.25">
      <c r="A12" s="43" t="s">
        <v>95</v>
      </c>
      <c r="B12" s="12" t="s">
        <v>79</v>
      </c>
      <c r="C12" s="25">
        <f t="shared" ref="C12:C14" si="1">D12+E12</f>
        <v>240480</v>
      </c>
      <c r="D12" s="25">
        <v>0</v>
      </c>
      <c r="E12" s="44">
        <v>240480</v>
      </c>
      <c r="F12" s="11"/>
      <c r="G12" s="11"/>
      <c r="H12" s="11"/>
      <c r="I12" s="11"/>
      <c r="J12" s="11"/>
      <c r="K12" s="11"/>
      <c r="L12" s="11"/>
    </row>
    <row r="13" spans="1:12" s="4" customFormat="1" ht="24.95" customHeight="1" x14ac:dyDescent="0.25">
      <c r="A13" s="43" t="s">
        <v>95</v>
      </c>
      <c r="B13" s="12" t="s">
        <v>80</v>
      </c>
      <c r="C13" s="25">
        <f t="shared" si="1"/>
        <v>111520</v>
      </c>
      <c r="D13" s="25">
        <v>0</v>
      </c>
      <c r="E13" s="25">
        <v>111520</v>
      </c>
      <c r="F13" s="11"/>
      <c r="G13" s="11"/>
      <c r="H13" s="11"/>
      <c r="I13" s="11"/>
      <c r="J13" s="11"/>
      <c r="K13" s="11"/>
      <c r="L13" s="11"/>
    </row>
    <row r="14" spans="1:12" s="4" customFormat="1" ht="24.95" customHeight="1" x14ac:dyDescent="0.25">
      <c r="A14" s="43">
        <v>2</v>
      </c>
      <c r="B14" s="12" t="s">
        <v>38</v>
      </c>
      <c r="C14" s="25">
        <f t="shared" si="1"/>
        <v>36000</v>
      </c>
      <c r="D14" s="25">
        <v>0</v>
      </c>
      <c r="E14" s="25">
        <v>36000</v>
      </c>
      <c r="F14" s="11"/>
      <c r="G14" s="11"/>
      <c r="H14" s="11"/>
      <c r="I14" s="11"/>
      <c r="J14" s="11"/>
      <c r="K14" s="11"/>
      <c r="L14" s="11"/>
    </row>
    <row r="15" spans="1:12" s="4" customFormat="1" ht="24.95" customHeight="1" x14ac:dyDescent="0.25">
      <c r="A15" s="43">
        <v>3</v>
      </c>
      <c r="B15" s="12" t="s">
        <v>39</v>
      </c>
      <c r="C15" s="25">
        <f t="shared" ref="C15:C25" si="2">D15+E15</f>
        <v>0</v>
      </c>
      <c r="D15" s="25">
        <v>0</v>
      </c>
      <c r="E15" s="25">
        <v>0</v>
      </c>
      <c r="F15" s="11"/>
      <c r="G15" s="11"/>
      <c r="H15" s="11"/>
      <c r="I15" s="11"/>
      <c r="J15" s="11"/>
      <c r="K15" s="11"/>
      <c r="L15" s="11"/>
    </row>
    <row r="16" spans="1:12" s="4" customFormat="1" ht="24.95" customHeight="1" x14ac:dyDescent="0.25">
      <c r="A16" s="43">
        <v>4</v>
      </c>
      <c r="B16" s="12" t="s">
        <v>40</v>
      </c>
      <c r="C16" s="25">
        <f t="shared" si="2"/>
        <v>48000</v>
      </c>
      <c r="D16" s="25">
        <v>0</v>
      </c>
      <c r="E16" s="25">
        <v>48000</v>
      </c>
      <c r="F16" s="11"/>
      <c r="G16" s="11"/>
      <c r="H16" s="11"/>
      <c r="I16" s="11"/>
      <c r="J16" s="11"/>
      <c r="K16" s="11"/>
      <c r="L16" s="11"/>
    </row>
    <row r="17" spans="1:12" s="4" customFormat="1" ht="24.95" customHeight="1" x14ac:dyDescent="0.25">
      <c r="A17" s="43">
        <v>5</v>
      </c>
      <c r="B17" s="12" t="s">
        <v>41</v>
      </c>
      <c r="C17" s="25">
        <f t="shared" si="2"/>
        <v>45000</v>
      </c>
      <c r="D17" s="25">
        <v>0</v>
      </c>
      <c r="E17" s="25">
        <f>27000+18000</f>
        <v>45000</v>
      </c>
      <c r="F17" s="11"/>
      <c r="G17" s="11"/>
      <c r="H17" s="11"/>
      <c r="I17" s="11"/>
      <c r="J17" s="11"/>
      <c r="K17" s="11"/>
      <c r="L17" s="11"/>
    </row>
    <row r="18" spans="1:12" s="4" customFormat="1" ht="24.95" customHeight="1" x14ac:dyDescent="0.25">
      <c r="A18" s="43">
        <v>6</v>
      </c>
      <c r="B18" s="12" t="s">
        <v>42</v>
      </c>
      <c r="C18" s="25">
        <f t="shared" si="2"/>
        <v>14000</v>
      </c>
      <c r="D18" s="25">
        <v>0</v>
      </c>
      <c r="E18" s="25">
        <v>14000</v>
      </c>
      <c r="F18" s="11"/>
      <c r="G18" s="11"/>
      <c r="H18" s="11"/>
      <c r="I18" s="11"/>
      <c r="J18" s="11"/>
      <c r="K18" s="11"/>
      <c r="L18" s="11"/>
    </row>
    <row r="19" spans="1:12" s="4" customFormat="1" ht="24.95" customHeight="1" x14ac:dyDescent="0.25">
      <c r="A19" s="43">
        <v>7</v>
      </c>
      <c r="B19" s="12" t="s">
        <v>43</v>
      </c>
      <c r="C19" s="25">
        <f t="shared" si="2"/>
        <v>27000</v>
      </c>
      <c r="D19" s="25">
        <v>0</v>
      </c>
      <c r="E19" s="25">
        <v>27000</v>
      </c>
      <c r="F19" s="11"/>
      <c r="G19" s="11"/>
      <c r="H19" s="11"/>
      <c r="I19" s="11"/>
      <c r="J19" s="11"/>
      <c r="K19" s="11"/>
      <c r="L19" s="11"/>
    </row>
    <row r="20" spans="1:12" s="4" customFormat="1" ht="24.95" customHeight="1" x14ac:dyDescent="0.25">
      <c r="A20" s="43">
        <v>8</v>
      </c>
      <c r="B20" s="12" t="s">
        <v>97</v>
      </c>
      <c r="C20" s="25">
        <f t="shared" si="2"/>
        <v>30000</v>
      </c>
      <c r="D20" s="25">
        <v>0</v>
      </c>
      <c r="E20" s="25">
        <v>30000</v>
      </c>
      <c r="F20" s="11"/>
      <c r="G20" s="11"/>
      <c r="H20" s="11"/>
      <c r="I20" s="11"/>
      <c r="J20" s="11"/>
      <c r="K20" s="11"/>
      <c r="L20" s="11"/>
    </row>
    <row r="21" spans="1:12" s="4" customFormat="1" ht="24.95" customHeight="1" x14ac:dyDescent="0.25">
      <c r="A21" s="43">
        <v>9</v>
      </c>
      <c r="B21" s="12" t="s">
        <v>44</v>
      </c>
      <c r="C21" s="25">
        <f t="shared" si="2"/>
        <v>5080000</v>
      </c>
      <c r="D21" s="25">
        <v>5080000</v>
      </c>
      <c r="E21" s="25">
        <v>0</v>
      </c>
      <c r="F21" s="11"/>
      <c r="G21" s="11"/>
      <c r="H21" s="11"/>
      <c r="I21" s="11"/>
      <c r="J21" s="11"/>
      <c r="K21" s="11"/>
      <c r="L21" s="11"/>
    </row>
    <row r="22" spans="1:12" s="4" customFormat="1" ht="24.95" customHeight="1" x14ac:dyDescent="0.25">
      <c r="A22" s="43">
        <v>10</v>
      </c>
      <c r="B22" s="12" t="s">
        <v>47</v>
      </c>
      <c r="C22" s="25">
        <f t="shared" si="2"/>
        <v>3552000</v>
      </c>
      <c r="D22" s="25">
        <v>0</v>
      </c>
      <c r="E22" s="25">
        <v>3552000</v>
      </c>
      <c r="F22" s="11"/>
      <c r="G22" s="11"/>
      <c r="H22" s="11"/>
      <c r="I22" s="11"/>
      <c r="J22" s="11"/>
      <c r="K22" s="11"/>
      <c r="L22" s="11"/>
    </row>
    <row r="23" spans="1:12" s="4" customFormat="1" ht="24.95" customHeight="1" x14ac:dyDescent="0.25">
      <c r="A23" s="43">
        <v>11</v>
      </c>
      <c r="B23" s="12" t="s">
        <v>45</v>
      </c>
      <c r="C23" s="25">
        <f t="shared" si="2"/>
        <v>36000</v>
      </c>
      <c r="D23" s="25">
        <v>0</v>
      </c>
      <c r="E23" s="25">
        <v>36000</v>
      </c>
      <c r="F23" s="11"/>
      <c r="G23" s="11"/>
      <c r="H23" s="11"/>
      <c r="I23" s="11"/>
      <c r="J23" s="11"/>
      <c r="K23" s="11"/>
      <c r="L23" s="11"/>
    </row>
    <row r="24" spans="1:12" s="4" customFormat="1" ht="24.95" customHeight="1" x14ac:dyDescent="0.25">
      <c r="A24" s="43">
        <v>12</v>
      </c>
      <c r="B24" s="12" t="s">
        <v>46</v>
      </c>
      <c r="C24" s="25">
        <f t="shared" si="2"/>
        <v>22000</v>
      </c>
      <c r="D24" s="25">
        <v>0</v>
      </c>
      <c r="E24" s="25">
        <v>22000</v>
      </c>
      <c r="F24" s="11"/>
      <c r="G24" s="11"/>
      <c r="H24" s="11"/>
      <c r="I24" s="11"/>
      <c r="J24" s="11"/>
      <c r="K24" s="11"/>
      <c r="L24" s="11"/>
    </row>
    <row r="25" spans="1:12" s="4" customFormat="1" ht="24.95" customHeight="1" x14ac:dyDescent="0.25">
      <c r="A25" s="43">
        <v>13</v>
      </c>
      <c r="B25" s="12" t="s">
        <v>77</v>
      </c>
      <c r="C25" s="25">
        <f t="shared" si="2"/>
        <v>82000</v>
      </c>
      <c r="D25" s="25">
        <v>0</v>
      </c>
      <c r="E25" s="25">
        <v>82000</v>
      </c>
      <c r="F25" s="11"/>
      <c r="G25" s="11"/>
      <c r="H25" s="11"/>
      <c r="I25" s="11"/>
      <c r="J25" s="11"/>
      <c r="K25" s="11"/>
      <c r="L25" s="11"/>
    </row>
    <row r="26" spans="1:12" ht="18.75" customHeight="1" x14ac:dyDescent="0.25">
      <c r="A26" s="48">
        <v>14</v>
      </c>
      <c r="B26" s="49" t="s">
        <v>96</v>
      </c>
      <c r="C26" s="50"/>
      <c r="D26" s="50"/>
      <c r="E26" s="50">
        <v>112000</v>
      </c>
    </row>
    <row r="27" spans="1:12" ht="15.75" customHeight="1" x14ac:dyDescent="0.25">
      <c r="B27" s="3"/>
      <c r="C27" s="16"/>
      <c r="E27" s="31"/>
    </row>
    <row r="28" spans="1:12" ht="15.75" customHeight="1" x14ac:dyDescent="0.25">
      <c r="B28" s="8"/>
      <c r="C28" s="16"/>
      <c r="E28" s="32"/>
    </row>
    <row r="29" spans="1:12" ht="15.75" customHeight="1" x14ac:dyDescent="0.25">
      <c r="B29" s="5"/>
      <c r="C29" s="16"/>
      <c r="E29" s="32"/>
    </row>
    <row r="30" spans="1:12" ht="15.75" customHeight="1" x14ac:dyDescent="0.25">
      <c r="B30" s="5"/>
      <c r="C30" s="16"/>
      <c r="E30" s="33"/>
    </row>
    <row r="35" spans="5:5" x14ac:dyDescent="0.25">
      <c r="E35" s="34"/>
    </row>
  </sheetData>
  <mergeCells count="8">
    <mergeCell ref="B1:B2"/>
    <mergeCell ref="C1:D2"/>
    <mergeCell ref="A6:A7"/>
    <mergeCell ref="B6:B7"/>
    <mergeCell ref="C6:E6"/>
    <mergeCell ref="A3:E3"/>
    <mergeCell ref="A4:E4"/>
    <mergeCell ref="D5:E5"/>
  </mergeCells>
  <pageMargins left="0.25" right="0.25" top="0.5" bottom="0.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B27" sqref="B27"/>
    </sheetView>
  </sheetViews>
  <sheetFormatPr defaultRowHeight="15.75" x14ac:dyDescent="0.25"/>
  <cols>
    <col min="1" max="1" width="32.125" style="1" customWidth="1"/>
    <col min="2" max="2" width="12.625" style="35" customWidth="1"/>
    <col min="3" max="3" width="11.75" style="16" customWidth="1"/>
    <col min="4" max="4" width="11.125" style="16" customWidth="1"/>
    <col min="5" max="5" width="9.875" style="16" customWidth="1"/>
    <col min="6" max="6" width="13.625" style="16" customWidth="1"/>
    <col min="7" max="7" width="11.875" style="16" customWidth="1"/>
    <col min="8" max="8" width="12.625" style="16" customWidth="1"/>
    <col min="9" max="9" width="11.625" style="16" customWidth="1"/>
    <col min="10" max="10" width="7.5" style="16" customWidth="1"/>
    <col min="11" max="11" width="9" style="1"/>
    <col min="12" max="12" width="10.125" style="1" bestFit="1" customWidth="1"/>
    <col min="13" max="16384" width="9" style="1"/>
  </cols>
  <sheetData>
    <row r="1" spans="1:12" ht="15.75" customHeight="1" x14ac:dyDescent="0.25">
      <c r="A1" s="98" t="s">
        <v>25</v>
      </c>
      <c r="H1" s="61" t="s">
        <v>48</v>
      </c>
      <c r="I1" s="61"/>
    </row>
    <row r="2" spans="1:12" ht="10.5" customHeight="1" x14ac:dyDescent="0.25">
      <c r="A2" s="98"/>
      <c r="H2" s="61"/>
      <c r="I2" s="61"/>
    </row>
    <row r="3" spans="1:12" ht="21.75" customHeight="1" x14ac:dyDescent="0.25">
      <c r="A3" s="97" t="s">
        <v>115</v>
      </c>
      <c r="B3" s="97"/>
      <c r="C3" s="97"/>
      <c r="D3" s="97"/>
      <c r="E3" s="97"/>
      <c r="F3" s="97"/>
      <c r="G3" s="97"/>
      <c r="H3" s="97"/>
      <c r="I3" s="97"/>
      <c r="J3" s="97"/>
    </row>
    <row r="4" spans="1:12" ht="17.25" customHeight="1" x14ac:dyDescent="0.25">
      <c r="A4" s="82" t="s">
        <v>26</v>
      </c>
      <c r="B4" s="82"/>
      <c r="C4" s="82"/>
      <c r="D4" s="82"/>
      <c r="E4" s="82"/>
      <c r="F4" s="82"/>
      <c r="G4" s="82"/>
      <c r="H4" s="82"/>
      <c r="I4" s="82"/>
      <c r="J4" s="82"/>
    </row>
    <row r="5" spans="1:12" x14ac:dyDescent="0.25">
      <c r="H5" s="81" t="s">
        <v>0</v>
      </c>
      <c r="I5" s="81"/>
      <c r="J5" s="81"/>
    </row>
    <row r="6" spans="1:12" ht="20.25" customHeight="1" x14ac:dyDescent="0.25">
      <c r="A6" s="88" t="s">
        <v>16</v>
      </c>
      <c r="B6" s="88" t="s">
        <v>87</v>
      </c>
      <c r="C6" s="89" t="s">
        <v>17</v>
      </c>
      <c r="D6" s="89"/>
      <c r="E6" s="83" t="s">
        <v>98</v>
      </c>
      <c r="F6" s="83" t="s">
        <v>99</v>
      </c>
      <c r="G6" s="85" t="s">
        <v>91</v>
      </c>
      <c r="H6" s="86"/>
      <c r="I6" s="86"/>
      <c r="J6" s="87"/>
    </row>
    <row r="7" spans="1:12" ht="66" customHeight="1" x14ac:dyDescent="0.25">
      <c r="A7" s="88"/>
      <c r="B7" s="88"/>
      <c r="C7" s="46" t="s">
        <v>15</v>
      </c>
      <c r="D7" s="46" t="s">
        <v>18</v>
      </c>
      <c r="E7" s="84"/>
      <c r="F7" s="84"/>
      <c r="G7" s="46" t="s">
        <v>15</v>
      </c>
      <c r="H7" s="46" t="s">
        <v>19</v>
      </c>
      <c r="I7" s="46" t="s">
        <v>20</v>
      </c>
      <c r="J7" s="46" t="s">
        <v>86</v>
      </c>
    </row>
    <row r="8" spans="1:12" s="2" customFormat="1" ht="21.75" customHeight="1" x14ac:dyDescent="0.25">
      <c r="A8" s="13" t="s">
        <v>21</v>
      </c>
      <c r="B8" s="9"/>
      <c r="C8" s="24">
        <f>C9+C21</f>
        <v>16890000</v>
      </c>
      <c r="D8" s="24"/>
      <c r="E8" s="24"/>
      <c r="F8" s="24">
        <f>F9+F21</f>
        <v>2226813000</v>
      </c>
      <c r="G8" s="24">
        <f>H8+I8+J8</f>
        <v>7180000</v>
      </c>
      <c r="H8" s="24"/>
      <c r="I8" s="24">
        <f>I9+I21</f>
        <v>7180000</v>
      </c>
      <c r="J8" s="24"/>
      <c r="L8" s="47"/>
    </row>
    <row r="9" spans="1:12" ht="24.95" customHeight="1" x14ac:dyDescent="0.25">
      <c r="A9" s="10" t="s">
        <v>22</v>
      </c>
      <c r="B9" s="9"/>
      <c r="C9" s="24">
        <f>SUM(C10:C10)</f>
        <v>8810000</v>
      </c>
      <c r="D9" s="24"/>
      <c r="E9" s="24"/>
      <c r="F9" s="24">
        <f>SUM(F10:F16)</f>
        <v>2226813000</v>
      </c>
      <c r="G9" s="24">
        <f t="shared" ref="G9:G20" si="0">H9+I9+J9</f>
        <v>2100000</v>
      </c>
      <c r="H9" s="24"/>
      <c r="I9" s="24">
        <f>SUM(I10:I16)</f>
        <v>2100000</v>
      </c>
      <c r="J9" s="24"/>
    </row>
    <row r="10" spans="1:12" ht="24.95" customHeight="1" x14ac:dyDescent="0.25">
      <c r="A10" s="12" t="s">
        <v>101</v>
      </c>
      <c r="B10" s="9" t="s">
        <v>57</v>
      </c>
      <c r="C10" s="20">
        <v>8810000</v>
      </c>
      <c r="D10" s="20"/>
      <c r="E10" s="20"/>
      <c r="F10" s="20"/>
      <c r="G10" s="58">
        <f t="shared" si="0"/>
        <v>0</v>
      </c>
      <c r="H10" s="20"/>
      <c r="I10" s="20"/>
      <c r="J10" s="20"/>
    </row>
    <row r="11" spans="1:12" ht="24.95" hidden="1" customHeight="1" x14ac:dyDescent="0.25">
      <c r="A11" s="12" t="s">
        <v>13</v>
      </c>
      <c r="B11" s="9"/>
      <c r="C11" s="20"/>
      <c r="D11" s="20"/>
      <c r="E11" s="20"/>
      <c r="F11" s="20"/>
      <c r="G11" s="58">
        <f t="shared" si="0"/>
        <v>0</v>
      </c>
      <c r="H11" s="20"/>
      <c r="I11" s="20"/>
      <c r="J11" s="20"/>
    </row>
    <row r="12" spans="1:12" ht="24.95" hidden="1" customHeight="1" x14ac:dyDescent="0.25">
      <c r="A12" s="12" t="s">
        <v>13</v>
      </c>
      <c r="B12" s="9"/>
      <c r="C12" s="20"/>
      <c r="D12" s="20"/>
      <c r="E12" s="20"/>
      <c r="F12" s="20"/>
      <c r="G12" s="58">
        <f t="shared" si="0"/>
        <v>0</v>
      </c>
      <c r="H12" s="20"/>
      <c r="I12" s="20"/>
      <c r="J12" s="20"/>
    </row>
    <row r="13" spans="1:12" ht="32.25" customHeight="1" x14ac:dyDescent="0.25">
      <c r="A13" s="12" t="s">
        <v>100</v>
      </c>
      <c r="B13" s="9" t="s">
        <v>56</v>
      </c>
      <c r="C13" s="20">
        <v>3200000</v>
      </c>
      <c r="D13" s="20"/>
      <c r="E13" s="20"/>
      <c r="F13" s="20">
        <v>600000</v>
      </c>
      <c r="G13" s="58">
        <f t="shared" si="0"/>
        <v>800000</v>
      </c>
      <c r="H13" s="20"/>
      <c r="I13" s="20">
        <v>800000</v>
      </c>
      <c r="J13" s="20"/>
    </row>
    <row r="14" spans="1:12" ht="24" customHeight="1" x14ac:dyDescent="0.25">
      <c r="A14" s="12" t="s">
        <v>102</v>
      </c>
      <c r="B14" s="9" t="s">
        <v>103</v>
      </c>
      <c r="C14" s="20">
        <v>800000</v>
      </c>
      <c r="D14" s="20"/>
      <c r="E14" s="20"/>
      <c r="F14" s="20">
        <v>400000</v>
      </c>
      <c r="G14" s="58">
        <f t="shared" si="0"/>
        <v>400000</v>
      </c>
      <c r="H14" s="20"/>
      <c r="I14" s="20">
        <v>400000</v>
      </c>
      <c r="J14" s="20"/>
    </row>
    <row r="15" spans="1:12" ht="36.75" customHeight="1" x14ac:dyDescent="0.25">
      <c r="A15" s="12" t="s">
        <v>104</v>
      </c>
      <c r="B15" s="9" t="s">
        <v>56</v>
      </c>
      <c r="C15" s="20">
        <v>2610000</v>
      </c>
      <c r="D15" s="20"/>
      <c r="E15" s="20"/>
      <c r="F15" s="20">
        <v>1595171000</v>
      </c>
      <c r="G15" s="58">
        <f t="shared" si="0"/>
        <v>300000</v>
      </c>
      <c r="H15" s="20"/>
      <c r="I15" s="20">
        <v>300000</v>
      </c>
      <c r="J15" s="20"/>
    </row>
    <row r="16" spans="1:12" ht="36.75" customHeight="1" x14ac:dyDescent="0.25">
      <c r="A16" s="12" t="s">
        <v>105</v>
      </c>
      <c r="B16" s="9" t="s">
        <v>106</v>
      </c>
      <c r="C16" s="20">
        <v>1470000</v>
      </c>
      <c r="D16" s="20"/>
      <c r="E16" s="20"/>
      <c r="F16" s="20">
        <v>630642000</v>
      </c>
      <c r="G16" s="58">
        <f t="shared" si="0"/>
        <v>600000</v>
      </c>
      <c r="H16" s="20"/>
      <c r="I16" s="20">
        <v>600000</v>
      </c>
      <c r="J16" s="20"/>
    </row>
    <row r="17" spans="1:10" ht="24.95" hidden="1" customHeight="1" x14ac:dyDescent="0.25">
      <c r="A17" s="12" t="s">
        <v>13</v>
      </c>
      <c r="B17" s="9"/>
      <c r="C17" s="20"/>
      <c r="D17" s="20"/>
      <c r="E17" s="20"/>
      <c r="F17" s="20"/>
      <c r="G17" s="24">
        <f t="shared" si="0"/>
        <v>0</v>
      </c>
      <c r="H17" s="20"/>
      <c r="I17" s="20"/>
      <c r="J17" s="20"/>
    </row>
    <row r="18" spans="1:10" ht="24.95" hidden="1" customHeight="1" x14ac:dyDescent="0.25">
      <c r="A18" s="12" t="s">
        <v>13</v>
      </c>
      <c r="B18" s="9"/>
      <c r="C18" s="20"/>
      <c r="D18" s="20"/>
      <c r="E18" s="20"/>
      <c r="F18" s="20"/>
      <c r="G18" s="24">
        <f t="shared" si="0"/>
        <v>0</v>
      </c>
      <c r="H18" s="20"/>
      <c r="I18" s="20"/>
      <c r="J18" s="20"/>
    </row>
    <row r="19" spans="1:10" ht="24.95" hidden="1" customHeight="1" x14ac:dyDescent="0.25">
      <c r="A19" s="12" t="s">
        <v>13</v>
      </c>
      <c r="B19" s="9"/>
      <c r="C19" s="20"/>
      <c r="D19" s="20"/>
      <c r="E19" s="20"/>
      <c r="F19" s="20"/>
      <c r="G19" s="24">
        <f t="shared" si="0"/>
        <v>0</v>
      </c>
      <c r="H19" s="20"/>
      <c r="I19" s="20"/>
      <c r="J19" s="20"/>
    </row>
    <row r="20" spans="1:10" ht="24.95" hidden="1" customHeight="1" x14ac:dyDescent="0.25">
      <c r="A20" s="12" t="s">
        <v>14</v>
      </c>
      <c r="B20" s="9"/>
      <c r="C20" s="20"/>
      <c r="D20" s="20"/>
      <c r="E20" s="20"/>
      <c r="F20" s="20"/>
      <c r="G20" s="45">
        <f t="shared" si="0"/>
        <v>0</v>
      </c>
      <c r="H20" s="20"/>
      <c r="I20" s="20"/>
      <c r="J20" s="20"/>
    </row>
    <row r="21" spans="1:10" ht="24.95" customHeight="1" x14ac:dyDescent="0.25">
      <c r="A21" s="51" t="s">
        <v>23</v>
      </c>
      <c r="B21" s="52"/>
      <c r="C21" s="45">
        <f>SUM(C13:C16)</f>
        <v>8080000</v>
      </c>
      <c r="D21" s="45"/>
      <c r="E21" s="45"/>
      <c r="F21" s="45"/>
      <c r="G21" s="45">
        <f>SUM(I22:I29)</f>
        <v>5080000</v>
      </c>
      <c r="H21" s="45">
        <f>SUM(J22:J29)</f>
        <v>0</v>
      </c>
      <c r="I21" s="45">
        <f>SUM(I22:I29)</f>
        <v>5080000</v>
      </c>
      <c r="J21" s="45"/>
    </row>
    <row r="22" spans="1:10" ht="34.5" customHeight="1" x14ac:dyDescent="0.25">
      <c r="A22" s="12" t="s">
        <v>107</v>
      </c>
      <c r="B22" s="94" t="s">
        <v>56</v>
      </c>
      <c r="C22" s="95">
        <v>3200000</v>
      </c>
      <c r="D22" s="96"/>
      <c r="E22" s="96"/>
      <c r="F22" s="96"/>
      <c r="G22" s="93">
        <f>H22+I22+J22</f>
        <v>800000</v>
      </c>
      <c r="H22" s="54"/>
      <c r="I22" s="56">
        <v>800000</v>
      </c>
      <c r="J22" s="54"/>
    </row>
    <row r="23" spans="1:10" ht="21.75" customHeight="1" x14ac:dyDescent="0.3">
      <c r="A23" s="12" t="s">
        <v>108</v>
      </c>
      <c r="B23" s="90">
        <v>2022</v>
      </c>
      <c r="C23" s="91">
        <v>750000</v>
      </c>
      <c r="D23" s="92"/>
      <c r="E23" s="92"/>
      <c r="F23" s="92"/>
      <c r="G23" s="93">
        <f t="shared" ref="G23:G29" si="1">H23+I23+J23</f>
        <v>300000</v>
      </c>
      <c r="H23" s="92"/>
      <c r="I23" s="56">
        <v>300000</v>
      </c>
      <c r="J23" s="24"/>
    </row>
    <row r="24" spans="1:10" ht="21" customHeight="1" x14ac:dyDescent="0.3">
      <c r="A24" s="12" t="s">
        <v>109</v>
      </c>
      <c r="B24" s="90">
        <v>2022</v>
      </c>
      <c r="C24" s="91">
        <v>750000</v>
      </c>
      <c r="D24" s="92"/>
      <c r="E24" s="92"/>
      <c r="F24" s="92"/>
      <c r="G24" s="93">
        <f t="shared" si="1"/>
        <v>300000</v>
      </c>
      <c r="H24" s="92"/>
      <c r="I24" s="56">
        <v>300000</v>
      </c>
      <c r="J24" s="24"/>
    </row>
    <row r="25" spans="1:10" ht="50.25" customHeight="1" x14ac:dyDescent="0.25">
      <c r="A25" s="12" t="s">
        <v>110</v>
      </c>
      <c r="B25" s="38">
        <v>2022</v>
      </c>
      <c r="C25" s="56">
        <v>600000</v>
      </c>
      <c r="D25" s="53"/>
      <c r="E25" s="53"/>
      <c r="F25" s="53"/>
      <c r="G25" s="55">
        <v>600000</v>
      </c>
      <c r="H25" s="53"/>
      <c r="I25" s="56">
        <v>600000</v>
      </c>
      <c r="J25" s="53"/>
    </row>
    <row r="26" spans="1:10" ht="33.75" customHeight="1" x14ac:dyDescent="0.25">
      <c r="A26" s="12" t="s">
        <v>111</v>
      </c>
      <c r="B26" s="38">
        <v>2022</v>
      </c>
      <c r="C26" s="56">
        <v>800000</v>
      </c>
      <c r="D26" s="53"/>
      <c r="E26" s="53"/>
      <c r="F26" s="53"/>
      <c r="G26" s="55">
        <f t="shared" si="1"/>
        <v>800000</v>
      </c>
      <c r="H26" s="53"/>
      <c r="I26" s="56">
        <v>800000</v>
      </c>
      <c r="J26" s="53"/>
    </row>
    <row r="27" spans="1:10" ht="39.75" customHeight="1" x14ac:dyDescent="0.25">
      <c r="A27" s="12" t="s">
        <v>112</v>
      </c>
      <c r="B27" s="38">
        <v>2022</v>
      </c>
      <c r="C27" s="56">
        <v>720000</v>
      </c>
      <c r="D27" s="53"/>
      <c r="E27" s="53"/>
      <c r="F27" s="53"/>
      <c r="G27" s="55">
        <f>H27+I27+J27</f>
        <v>720000</v>
      </c>
      <c r="H27" s="53"/>
      <c r="I27" s="56">
        <v>720000</v>
      </c>
      <c r="J27" s="53"/>
    </row>
    <row r="28" spans="1:10" ht="43.5" customHeight="1" x14ac:dyDescent="0.25">
      <c r="A28" s="12" t="s">
        <v>113</v>
      </c>
      <c r="B28" s="38">
        <v>2022</v>
      </c>
      <c r="C28" s="56">
        <v>720000</v>
      </c>
      <c r="D28" s="57"/>
      <c r="E28" s="57"/>
      <c r="F28" s="57"/>
      <c r="G28" s="55">
        <f t="shared" si="1"/>
        <v>720000</v>
      </c>
      <c r="H28" s="57"/>
      <c r="I28" s="56">
        <v>720000</v>
      </c>
      <c r="J28" s="57"/>
    </row>
    <row r="29" spans="1:10" ht="51" customHeight="1" x14ac:dyDescent="0.25">
      <c r="A29" s="12" t="s">
        <v>114</v>
      </c>
      <c r="B29" s="38">
        <v>2022</v>
      </c>
      <c r="C29" s="56">
        <v>840000</v>
      </c>
      <c r="D29" s="53"/>
      <c r="E29" s="53"/>
      <c r="F29" s="53"/>
      <c r="G29" s="55">
        <f t="shared" si="1"/>
        <v>840000</v>
      </c>
      <c r="H29" s="53"/>
      <c r="I29" s="56">
        <v>840000</v>
      </c>
      <c r="J29" s="53"/>
    </row>
  </sheetData>
  <mergeCells count="11">
    <mergeCell ref="A1:A2"/>
    <mergeCell ref="H1:I2"/>
    <mergeCell ref="A3:J3"/>
    <mergeCell ref="A4:J4"/>
    <mergeCell ref="F6:F7"/>
    <mergeCell ref="G6:J6"/>
    <mergeCell ref="A6:A7"/>
    <mergeCell ref="B6:B7"/>
    <mergeCell ref="C6:D6"/>
    <mergeCell ref="E6:E7"/>
    <mergeCell ref="H5:J5"/>
  </mergeCells>
  <phoneticPr fontId="10" type="noConversion"/>
  <pageMargins left="0" right="0" top="0.5" bottom="0.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Mẫu số 108</vt:lpstr>
      <vt:lpstr>Mẫu số 109</vt:lpstr>
      <vt:lpstr>Mẫu số 110</vt:lpstr>
      <vt:lpstr>Mẫu số 111</vt:lpstr>
      <vt:lpstr>'Mẫu số 108'!chuong_phuluc_2</vt:lpstr>
      <vt:lpstr>'Mẫu số 108'!chuong_phuluc_2_name</vt:lpstr>
      <vt:lpstr>'Mẫu số 109'!chuong_phuluc_3_name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p:lastModifiedBy>
  <cp:lastPrinted>2022-01-05T08:24:33Z</cp:lastPrinted>
  <dcterms:created xsi:type="dcterms:W3CDTF">2021-01-04T00:39:02Z</dcterms:created>
  <dcterms:modified xsi:type="dcterms:W3CDTF">2022-01-05T08:25:53Z</dcterms:modified>
</cp:coreProperties>
</file>